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70" windowHeight="7170" activeTab="0"/>
  </bookViews>
  <sheets>
    <sheet name="Presupuesto remod. 2do nivel" sheetId="1" r:id="rId1"/>
  </sheets>
  <externalReferences>
    <externalReference r:id="rId4"/>
  </externalReferences>
  <definedNames>
    <definedName name="_xlnm.Print_Titles" localSheetId="0">'Presupuesto remod. 2do nivel'!$1:$11</definedName>
  </definedNames>
  <calcPr fullCalcOnLoad="1"/>
</workbook>
</file>

<file path=xl/sharedStrings.xml><?xml version="1.0" encoding="utf-8"?>
<sst xmlns="http://schemas.openxmlformats.org/spreadsheetml/2006/main" count="160" uniqueCount="88">
  <si>
    <t>M2</t>
  </si>
  <si>
    <t>ITEM</t>
  </si>
  <si>
    <t>SUB-TOTAL</t>
  </si>
  <si>
    <t>PUERTAS</t>
  </si>
  <si>
    <t>U.D</t>
  </si>
  <si>
    <t>P.U</t>
  </si>
  <si>
    <t xml:space="preserve">VALOR </t>
  </si>
  <si>
    <t>PISO</t>
  </si>
  <si>
    <t>GASTOS INDIRECTOS</t>
  </si>
  <si>
    <t>DIRECC. TECNICA Y RESP. ADM.</t>
  </si>
  <si>
    <t>GASTOS ADMINISTRATIVOS</t>
  </si>
  <si>
    <t>TRANSPORTE</t>
  </si>
  <si>
    <t>SEGUROS Y FIANZAS</t>
  </si>
  <si>
    <t>IMPREVISTOS</t>
  </si>
  <si>
    <t>REHABILITACION</t>
  </si>
  <si>
    <t>UNDS.</t>
  </si>
  <si>
    <t>DESCRIPCIÓN</t>
  </si>
  <si>
    <t>DIVISIONES</t>
  </si>
  <si>
    <t>Division en paneles de cristal y aluminio natural (como DGMIE)H=2.50M</t>
  </si>
  <si>
    <t>m2</t>
  </si>
  <si>
    <t>unds</t>
  </si>
  <si>
    <t xml:space="preserve">PINTURA </t>
  </si>
  <si>
    <t>TECHO</t>
  </si>
  <si>
    <t>p.a.</t>
  </si>
  <si>
    <t>DESMONTE</t>
  </si>
  <si>
    <t>Desmonte de cortinas</t>
  </si>
  <si>
    <t>Desmonte de puertas</t>
  </si>
  <si>
    <t>Desmonte de lámparas con difusor</t>
  </si>
  <si>
    <t>SALIDA DE LÁMPARA FL. 2"X2" (3T-8/18W) CON BALASTRO ELECTRÓNICO</t>
  </si>
  <si>
    <t>SALIDA DE LUZ CENITAL CON OJO DE BUEY 50W/120V</t>
  </si>
  <si>
    <t>SALIDA DE INTERRUPTOR SENCILLO LEGRAND</t>
  </si>
  <si>
    <t>SALIDA DE TOMACORRIENTE DOBLE 120V LEGRAND</t>
  </si>
  <si>
    <t>INSTALACION ELECTRICA GENERAL</t>
  </si>
  <si>
    <t>ITBIS (Norma 07-2007)</t>
  </si>
  <si>
    <t>CANT.</t>
  </si>
  <si>
    <t>TOTAL GENERAL</t>
  </si>
  <si>
    <t>Desmonte de tela de paneles de muebles y readaptación muebles</t>
  </si>
  <si>
    <t>VENTANAS</t>
  </si>
  <si>
    <t>SALIDA DE AIRE</t>
  </si>
  <si>
    <t>SALIDA DE RETORNOS</t>
  </si>
  <si>
    <t>Pulido y brillado piso granito</t>
  </si>
  <si>
    <t>Bote de escombros</t>
  </si>
  <si>
    <t>División en sheetrock DOS CARAS</t>
  </si>
  <si>
    <t xml:space="preserve">Techo en sheetrock, FASCIA </t>
  </si>
  <si>
    <t>Techo 2x2 plafond mineral</t>
  </si>
  <si>
    <t>DATA</t>
  </si>
  <si>
    <t>Ventanas Antiruido doble vidrio</t>
  </si>
  <si>
    <t>Desmonte de ventanas y vidrio fijo</t>
  </si>
  <si>
    <t>p2</t>
  </si>
  <si>
    <t>Reubicacion de mangas y limpieza de ducterias</t>
  </si>
  <si>
    <t>PA</t>
  </si>
  <si>
    <t>Cortinas Black out</t>
  </si>
  <si>
    <t>Pintura acrílica en techo y Muros (incluye masillado)</t>
  </si>
  <si>
    <t xml:space="preserve">Desmonte de Plafond </t>
  </si>
  <si>
    <t>Puertas en vidrio templado flotante 0.90 x 2.10 m., incluye accesorios</t>
  </si>
  <si>
    <t>Puerta en roble 0.90 x 2.10 m., incluye accesorios</t>
  </si>
  <si>
    <t>INSTALACION AIRE ACONDICIONADO</t>
  </si>
  <si>
    <t xml:space="preserve">MOBILIARIO </t>
  </si>
  <si>
    <t xml:space="preserve">ALA ESTE </t>
  </si>
  <si>
    <t>ALA OESTE</t>
  </si>
  <si>
    <t>INSTALACION MOBILIARIO</t>
  </si>
  <si>
    <t xml:space="preserve">Sección de Presupuesto </t>
  </si>
  <si>
    <t xml:space="preserve">Contratista: </t>
  </si>
  <si>
    <t xml:space="preserve">Departamento de Infraestructura </t>
  </si>
  <si>
    <t>Remodelacion del 2do nivel Edificio Oficina Cooperacion Internacional</t>
  </si>
  <si>
    <t>PRESUPUESTO PARA LA REMODELACION DE LA OFICINA DE PLANIFICACION Y DESARROLLO EDUCATIVO</t>
  </si>
  <si>
    <t>Descripcion de los trabajos:</t>
  </si>
  <si>
    <t>Fecha:</t>
  </si>
  <si>
    <t>Demoliciones y bote:</t>
  </si>
  <si>
    <t>TERMINACION DE PISOS</t>
  </si>
  <si>
    <t>Puertas Corredizas en vidrio templado flotante 0.90 x 2.10 m., incluye accesorios</t>
  </si>
  <si>
    <t>Techo en sheetrock, fascia</t>
  </si>
  <si>
    <t>B-</t>
  </si>
  <si>
    <t>A-</t>
  </si>
  <si>
    <t xml:space="preserve">LEY 6-86 (FONDO DE PENSIONES DE LOS TRABAJADORES DE LA CONSTRUCCION) </t>
  </si>
  <si>
    <t>SUBTOTAL GASTOS INDIRECTOS</t>
  </si>
  <si>
    <t>SUBTOTAL GENERAL</t>
  </si>
  <si>
    <t>Desmonte de Plafond</t>
  </si>
  <si>
    <t>Estaciones de trabajo con gaveta flotante y silla</t>
  </si>
  <si>
    <t xml:space="preserve">Escritorio 1x0.60 mts </t>
  </si>
  <si>
    <t xml:space="preserve">Mesa salon de conferencias </t>
  </si>
  <si>
    <t xml:space="preserve">Silla salon conferencia </t>
  </si>
  <si>
    <t>Mueble de apoyo salon de conferencia</t>
  </si>
  <si>
    <t xml:space="preserve">Sillas auxiliares </t>
  </si>
  <si>
    <t xml:space="preserve">Silla gerencial </t>
  </si>
  <si>
    <t xml:space="preserve">Sofa de 2 plazas </t>
  </si>
  <si>
    <t>Escritorio gerencial con mueble de apoyo</t>
  </si>
  <si>
    <t xml:space="preserve">Silla auxiliar despacho Viceministro </t>
  </si>
</sst>
</file>

<file path=xl/styles.xml><?xml version="1.0" encoding="utf-8"?>
<styleSheet xmlns="http://schemas.openxmlformats.org/spreadsheetml/2006/main">
  <numFmts count="4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#,##0.00;[Red]#,##0.00"/>
    <numFmt numFmtId="180" formatCode="0.0000"/>
    <numFmt numFmtId="181" formatCode="&quot;RD$&quot;#,##0.00"/>
    <numFmt numFmtId="182" formatCode="#,##0.000"/>
    <numFmt numFmtId="183" formatCode="#,##0.0"/>
    <numFmt numFmtId="184" formatCode="0.0%"/>
    <numFmt numFmtId="185" formatCode="#,##0.0000"/>
    <numFmt numFmtId="186" formatCode="0.000"/>
    <numFmt numFmtId="187" formatCode="[$-1C0A]dddd\,\ dd&quot; de &quot;mmmm&quot; de &quot;yyyy"/>
    <numFmt numFmtId="188" formatCode="dd/mm/yyyy;@"/>
    <numFmt numFmtId="189" formatCode="[$-1C0A]hh:mm:ss\ AM/PM"/>
    <numFmt numFmtId="190" formatCode="#\ ???/???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-* #,##0.00\ _P_t_s_-;\-* #,##0.00\ _P_t_s_-;_-* &quot;-&quot;??\ _P_t_s_-;_-@_-"/>
    <numFmt numFmtId="196" formatCode="0.00000"/>
    <numFmt numFmtId="197" formatCode="0.000000"/>
    <numFmt numFmtId="198" formatCode="0.00000000000"/>
    <numFmt numFmtId="199" formatCode="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3"/>
      <name val="Tahoma"/>
      <family val="2"/>
    </font>
    <font>
      <sz val="9"/>
      <color indexed="8"/>
      <name val="Arial Bold Italic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Arial Bold"/>
      <family val="0"/>
    </font>
    <font>
      <b/>
      <sz val="11"/>
      <color indexed="8"/>
      <name val="Arial"/>
      <family val="2"/>
    </font>
    <font>
      <b/>
      <sz val="9"/>
      <color indexed="8"/>
      <name val="Calibri"/>
      <family val="2"/>
    </font>
    <font>
      <sz val="10"/>
      <color indexed="9"/>
      <name val="Calibri"/>
      <family val="2"/>
    </font>
    <font>
      <b/>
      <u val="single"/>
      <sz val="10"/>
      <name val="Calibri"/>
      <family val="2"/>
    </font>
    <font>
      <sz val="11"/>
      <name val="Calibri"/>
      <family val="2"/>
    </font>
    <font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 Bold"/>
      <family val="0"/>
    </font>
    <font>
      <b/>
      <sz val="11"/>
      <color rgb="FF000000"/>
      <name val="Arial"/>
      <family val="2"/>
    </font>
    <font>
      <b/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3" fillId="33" borderId="0" xfId="0" applyFont="1" applyFill="1" applyBorder="1" applyAlignment="1">
      <alignment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7" fillId="34" borderId="0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wrapText="1"/>
    </xf>
    <xf numFmtId="4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186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86" fontId="8" fillId="0" borderId="0" xfId="0" applyNumberFormat="1" applyFont="1" applyFill="1" applyBorder="1" applyAlignment="1">
      <alignment horizontal="center" vertical="top" wrapText="1"/>
    </xf>
    <xf numFmtId="4" fontId="8" fillId="0" borderId="0" xfId="55" applyNumberFormat="1" applyFont="1" applyFill="1" applyBorder="1" applyAlignment="1">
      <alignment horizontal="right" vertical="center" wrapText="1"/>
      <protection/>
    </xf>
    <xf numFmtId="4" fontId="9" fillId="0" borderId="0" xfId="55" applyNumberFormat="1" applyFont="1" applyFill="1" applyBorder="1" applyAlignment="1">
      <alignment horizontal="right" vertical="center" wrapText="1"/>
      <protection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right" vertical="center"/>
    </xf>
    <xf numFmtId="4" fontId="8" fillId="0" borderId="0" xfId="51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left" vertical="center" wrapText="1"/>
    </xf>
    <xf numFmtId="4" fontId="8" fillId="0" borderId="0" xfId="56" applyNumberFormat="1" applyFont="1" applyFill="1" applyBorder="1" applyAlignment="1">
      <alignment horizontal="right" vertical="center" wrapText="1"/>
      <protection/>
    </xf>
    <xf numFmtId="4" fontId="9" fillId="0" borderId="0" xfId="56" applyNumberFormat="1" applyFont="1" applyFill="1" applyBorder="1" applyAlignment="1">
      <alignment horizontal="right" vertical="center" wrapText="1"/>
      <protection/>
    </xf>
    <xf numFmtId="4" fontId="9" fillId="0" borderId="0" xfId="0" applyNumberFormat="1" applyFont="1" applyFill="1" applyBorder="1" applyAlignment="1">
      <alignment horizontal="right" vertical="center" wrapText="1"/>
    </xf>
    <xf numFmtId="2" fontId="9" fillId="0" borderId="0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186" fontId="7" fillId="34" borderId="11" xfId="0" applyNumberFormat="1" applyFont="1" applyFill="1" applyBorder="1" applyAlignment="1">
      <alignment horizontal="center"/>
    </xf>
    <xf numFmtId="186" fontId="9" fillId="0" borderId="0" xfId="0" applyNumberFormat="1" applyFont="1" applyFill="1" applyBorder="1" applyAlignment="1">
      <alignment horizontal="center" vertical="center" wrapText="1"/>
    </xf>
    <xf numFmtId="186" fontId="9" fillId="0" borderId="0" xfId="0" applyNumberFormat="1" applyFont="1" applyFill="1" applyBorder="1" applyAlignment="1">
      <alignment horizontal="center" wrapText="1"/>
    </xf>
    <xf numFmtId="186" fontId="8" fillId="0" borderId="0" xfId="55" applyNumberFormat="1" applyFont="1" applyFill="1" applyBorder="1" applyAlignment="1">
      <alignment horizontal="center" vertical="center" wrapText="1"/>
      <protection/>
    </xf>
    <xf numFmtId="186" fontId="9" fillId="0" borderId="0" xfId="0" applyNumberFormat="1" applyFont="1" applyFill="1" applyBorder="1" applyAlignment="1">
      <alignment horizontal="left" vertical="center" wrapText="1"/>
    </xf>
    <xf numFmtId="186" fontId="32" fillId="33" borderId="0" xfId="0" applyNumberFormat="1" applyFont="1" applyFill="1" applyBorder="1" applyAlignment="1">
      <alignment vertical="center" wrapText="1"/>
    </xf>
    <xf numFmtId="186" fontId="8" fillId="0" borderId="0" xfId="0" applyNumberFormat="1" applyFont="1" applyBorder="1" applyAlignment="1">
      <alignment vertical="center" wrapText="1"/>
    </xf>
    <xf numFmtId="186" fontId="3" fillId="33" borderId="0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Border="1" applyAlignment="1">
      <alignment vertical="center" wrapText="1"/>
    </xf>
    <xf numFmtId="0" fontId="33" fillId="0" borderId="0" xfId="0" applyFont="1" applyFill="1" applyBorder="1" applyAlignment="1">
      <alignment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center" vertical="center" wrapText="1"/>
    </xf>
    <xf numFmtId="186" fontId="9" fillId="2" borderId="12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181" fontId="9" fillId="2" borderId="13" xfId="0" applyNumberFormat="1" applyFont="1" applyFill="1" applyBorder="1" applyAlignment="1">
      <alignment horizontal="right" vertical="center" wrapText="1"/>
    </xf>
    <xf numFmtId="181" fontId="9" fillId="2" borderId="12" xfId="0" applyNumberFormat="1" applyFont="1" applyFill="1" applyBorder="1" applyAlignment="1">
      <alignment horizontal="right" vertical="center" wrapText="1"/>
    </xf>
    <xf numFmtId="10" fontId="27" fillId="0" borderId="0" xfId="0" applyNumberFormat="1" applyFont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2" fontId="9" fillId="2" borderId="15" xfId="0" applyNumberFormat="1" applyFont="1" applyFill="1" applyBorder="1" applyAlignment="1">
      <alignment horizontal="center" vertical="center" wrapText="1"/>
    </xf>
    <xf numFmtId="2" fontId="9" fillId="2" borderId="16" xfId="0" applyNumberFormat="1" applyFont="1" applyFill="1" applyBorder="1" applyAlignment="1">
      <alignment horizontal="center" vertical="center" wrapText="1"/>
    </xf>
    <xf numFmtId="2" fontId="9" fillId="2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7" fillId="34" borderId="17" xfId="0" applyNumberFormat="1" applyFont="1" applyFill="1" applyBorder="1" applyAlignment="1">
      <alignment horizontal="center"/>
    </xf>
    <xf numFmtId="49" fontId="7" fillId="34" borderId="18" xfId="0" applyNumberFormat="1" applyFont="1" applyFill="1" applyBorder="1" applyAlignment="1">
      <alignment horizontal="center"/>
    </xf>
    <xf numFmtId="49" fontId="7" fillId="34" borderId="19" xfId="0" applyNumberFormat="1" applyFont="1" applyFill="1" applyBorder="1" applyAlignment="1">
      <alignment horizontal="center"/>
    </xf>
    <xf numFmtId="49" fontId="53" fillId="34" borderId="11" xfId="0" applyNumberFormat="1" applyFont="1" applyFill="1" applyBorder="1" applyAlignment="1">
      <alignment horizontal="center"/>
    </xf>
    <xf numFmtId="49" fontId="53" fillId="34" borderId="0" xfId="0" applyNumberFormat="1" applyFont="1" applyFill="1" applyBorder="1" applyAlignment="1">
      <alignment horizontal="center"/>
    </xf>
    <xf numFmtId="49" fontId="53" fillId="34" borderId="10" xfId="0" applyNumberFormat="1" applyFont="1" applyFill="1" applyBorder="1" applyAlignment="1">
      <alignment horizontal="center"/>
    </xf>
    <xf numFmtId="49" fontId="54" fillId="34" borderId="11" xfId="0" applyNumberFormat="1" applyFont="1" applyFill="1" applyBorder="1" applyAlignment="1">
      <alignment horizontal="center"/>
    </xf>
    <xf numFmtId="49" fontId="54" fillId="34" borderId="0" xfId="0" applyNumberFormat="1" applyFont="1" applyFill="1" applyBorder="1" applyAlignment="1">
      <alignment horizontal="center"/>
    </xf>
    <xf numFmtId="49" fontId="54" fillId="34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 applyProtection="1">
      <alignment horizontal="left"/>
      <protection locked="0"/>
    </xf>
    <xf numFmtId="0" fontId="52" fillId="34" borderId="0" xfId="0" applyFont="1" applyFill="1" applyBorder="1" applyAlignment="1" applyProtection="1">
      <alignment horizontal="left"/>
      <protection locked="0"/>
    </xf>
    <xf numFmtId="0" fontId="28" fillId="33" borderId="11" xfId="0" applyFont="1" applyFill="1" applyBorder="1" applyAlignment="1">
      <alignment horizontal="left" wrapText="1"/>
    </xf>
    <xf numFmtId="0" fontId="28" fillId="33" borderId="0" xfId="0" applyFont="1" applyFill="1" applyBorder="1" applyAlignment="1">
      <alignment horizontal="left" wrapText="1"/>
    </xf>
    <xf numFmtId="4" fontId="28" fillId="34" borderId="0" xfId="0" applyNumberFormat="1" applyFont="1" applyFill="1" applyBorder="1" applyAlignment="1">
      <alignment horizontal="left"/>
    </xf>
    <xf numFmtId="4" fontId="28" fillId="34" borderId="10" xfId="0" applyNumberFormat="1" applyFont="1" applyFill="1" applyBorder="1" applyAlignment="1">
      <alignment horizontal="left"/>
    </xf>
    <xf numFmtId="14" fontId="28" fillId="34" borderId="0" xfId="0" applyNumberFormat="1" applyFont="1" applyFill="1" applyBorder="1" applyAlignment="1">
      <alignment horizontal="center"/>
    </xf>
    <xf numFmtId="49" fontId="55" fillId="34" borderId="11" xfId="0" applyNumberFormat="1" applyFont="1" applyFill="1" applyBorder="1" applyAlignment="1">
      <alignment horizontal="left"/>
    </xf>
    <xf numFmtId="49" fontId="55" fillId="34" borderId="0" xfId="0" applyNumberFormat="1" applyFont="1" applyFill="1" applyBorder="1" applyAlignment="1">
      <alignment horizontal="left"/>
    </xf>
    <xf numFmtId="178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34" fillId="0" borderId="0" xfId="0" applyFont="1" applyBorder="1" applyAlignment="1">
      <alignment vertical="center" wrapText="1"/>
    </xf>
    <xf numFmtId="178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center" wrapText="1"/>
    </xf>
    <xf numFmtId="0" fontId="35" fillId="0" borderId="0" xfId="0" applyFont="1" applyBorder="1" applyAlignment="1">
      <alignment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34" borderId="0" xfId="0" applyFont="1" applyFill="1" applyBorder="1" applyAlignment="1">
      <alignment vertical="center" wrapText="1"/>
    </xf>
    <xf numFmtId="4" fontId="8" fillId="34" borderId="0" xfId="0" applyNumberFormat="1" applyFont="1" applyFill="1" applyBorder="1" applyAlignment="1">
      <alignment horizontal="center" vertical="center" wrapText="1"/>
    </xf>
    <xf numFmtId="4" fontId="34" fillId="0" borderId="0" xfId="55" applyNumberFormat="1" applyFont="1" applyBorder="1" applyAlignment="1">
      <alignment horizontal="right" vertical="center" wrapText="1"/>
      <protection/>
    </xf>
    <xf numFmtId="0" fontId="8" fillId="0" borderId="0" xfId="0" applyFont="1" applyBorder="1" applyAlignment="1">
      <alignment/>
    </xf>
    <xf numFmtId="178" fontId="34" fillId="0" borderId="0" xfId="0" applyNumberFormat="1" applyFont="1" applyBorder="1" applyAlignment="1">
      <alignment horizontal="center" vertical="center" wrapText="1"/>
    </xf>
    <xf numFmtId="0" fontId="34" fillId="34" borderId="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4" fontId="9" fillId="35" borderId="0" xfId="55" applyNumberFormat="1" applyFont="1" applyFill="1" applyBorder="1" applyAlignment="1">
      <alignment horizontal="right" vertical="center" wrapText="1"/>
      <protection/>
    </xf>
    <xf numFmtId="0" fontId="9" fillId="33" borderId="18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4" fontId="9" fillId="34" borderId="0" xfId="55" applyNumberFormat="1" applyFont="1" applyFill="1" applyBorder="1" applyAlignment="1">
      <alignment horizontal="right" vertical="center" wrapText="1"/>
      <protection/>
    </xf>
    <xf numFmtId="9" fontId="8" fillId="0" borderId="0" xfId="0" applyNumberFormat="1" applyFont="1" applyBorder="1" applyAlignment="1">
      <alignment/>
    </xf>
    <xf numFmtId="181" fontId="9" fillId="33" borderId="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4" xfId="51"/>
    <cellStyle name="Currency" xfId="52"/>
    <cellStyle name="Currency [0]" xfId="53"/>
    <cellStyle name="Neutral" xfId="54"/>
    <cellStyle name="Normal 2" xfId="55"/>
    <cellStyle name="Normal 3" xfId="56"/>
    <cellStyle name="Normal 4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2581275</xdr:colOff>
      <xdr:row>0</xdr:row>
      <xdr:rowOff>85725</xdr:rowOff>
    </xdr:from>
    <xdr:to>
      <xdr:col>4</xdr:col>
      <xdr:colOff>47625</xdr:colOff>
      <xdr:row>3</xdr:row>
      <xdr:rowOff>38100</xdr:rowOff>
    </xdr:to>
    <xdr:pic>
      <xdr:nvPicPr>
        <xdr:cNvPr id="1" name="Imagen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85725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rik.penson\AppData\Local\Microsoft\Windows\Temporary%20Internet%20Files\Content.Outlook\EYSYNFYU\Presupuesto%20Remodelacion%202do%20nivel%20edificio%20OCI%20(00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remod. 2do niv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0"/>
  <sheetViews>
    <sheetView showGridLines="0" tabSelected="1" view="pageBreakPreview" zoomScaleSheetLayoutView="100" zoomScalePageLayoutView="0" workbookViewId="0" topLeftCell="A2">
      <selection activeCell="E115" sqref="E115:E124"/>
    </sheetView>
  </sheetViews>
  <sheetFormatPr defaultColWidth="11.421875" defaultRowHeight="12.75"/>
  <cols>
    <col min="1" max="1" width="10.140625" style="49" customWidth="1"/>
    <col min="2" max="2" width="51.8515625" style="5" customWidth="1"/>
    <col min="3" max="3" width="9.7109375" style="5" customWidth="1"/>
    <col min="4" max="4" width="10.7109375" style="5" customWidth="1"/>
    <col min="5" max="5" width="12.8515625" style="9" customWidth="1"/>
    <col min="6" max="6" width="14.57421875" style="5" customWidth="1"/>
    <col min="7" max="7" width="15.7109375" style="5" customWidth="1"/>
    <col min="8" max="16384" width="11.421875" style="5" customWidth="1"/>
  </cols>
  <sheetData>
    <row r="1" spans="1:7" ht="14.25">
      <c r="A1" s="72"/>
      <c r="B1" s="73"/>
      <c r="C1" s="73"/>
      <c r="D1" s="73"/>
      <c r="E1" s="73"/>
      <c r="F1" s="73"/>
      <c r="G1" s="74"/>
    </row>
    <row r="2" spans="1:7" ht="14.25">
      <c r="A2" s="41"/>
      <c r="B2" s="12"/>
      <c r="C2" s="12"/>
      <c r="D2" s="12"/>
      <c r="E2" s="12"/>
      <c r="F2" s="12"/>
      <c r="G2" s="13"/>
    </row>
    <row r="3" spans="1:7" ht="14.25">
      <c r="A3" s="41"/>
      <c r="B3" s="12"/>
      <c r="C3" s="12"/>
      <c r="D3" s="12"/>
      <c r="E3" s="12"/>
      <c r="F3" s="12"/>
      <c r="G3" s="13"/>
    </row>
    <row r="4" spans="1:7" ht="14.25">
      <c r="A4" s="41"/>
      <c r="B4" s="12"/>
      <c r="C4" s="12"/>
      <c r="D4" s="12"/>
      <c r="E4" s="12"/>
      <c r="F4" s="12"/>
      <c r="G4" s="13"/>
    </row>
    <row r="5" spans="1:7" ht="15">
      <c r="A5" s="78" t="s">
        <v>63</v>
      </c>
      <c r="B5" s="79"/>
      <c r="C5" s="79"/>
      <c r="D5" s="79"/>
      <c r="E5" s="79"/>
      <c r="F5" s="79"/>
      <c r="G5" s="80"/>
    </row>
    <row r="6" spans="1:7" ht="14.25">
      <c r="A6" s="75" t="s">
        <v>61</v>
      </c>
      <c r="B6" s="76"/>
      <c r="C6" s="76"/>
      <c r="D6" s="76"/>
      <c r="E6" s="76"/>
      <c r="F6" s="76"/>
      <c r="G6" s="77"/>
    </row>
    <row r="7" spans="1:7" ht="14.25">
      <c r="A7" s="75" t="s">
        <v>65</v>
      </c>
      <c r="B7" s="76"/>
      <c r="C7" s="76"/>
      <c r="D7" s="76"/>
      <c r="E7" s="76"/>
      <c r="F7" s="76"/>
      <c r="G7" s="77"/>
    </row>
    <row r="8" spans="1:7" ht="15">
      <c r="A8" s="82" t="s">
        <v>62</v>
      </c>
      <c r="B8" s="83"/>
      <c r="C8" s="14"/>
      <c r="D8" s="14"/>
      <c r="E8" s="14"/>
      <c r="F8" s="14"/>
      <c r="G8" s="15"/>
    </row>
    <row r="9" spans="1:7" ht="14.25">
      <c r="A9" s="84" t="s">
        <v>66</v>
      </c>
      <c r="B9" s="85"/>
      <c r="C9" s="86" t="s">
        <v>64</v>
      </c>
      <c r="D9" s="86"/>
      <c r="E9" s="86"/>
      <c r="F9" s="86"/>
      <c r="G9" s="87"/>
    </row>
    <row r="10" spans="1:7" ht="15" thickBot="1">
      <c r="A10" s="89" t="s">
        <v>67</v>
      </c>
      <c r="B10" s="90"/>
      <c r="C10" s="88">
        <v>43418</v>
      </c>
      <c r="D10" s="88"/>
      <c r="E10" s="88"/>
      <c r="F10" s="88"/>
      <c r="G10" s="16"/>
    </row>
    <row r="11" spans="1:7" s="7" customFormat="1" ht="16.5" customHeight="1" thickBot="1">
      <c r="A11" s="53" t="s">
        <v>1</v>
      </c>
      <c r="B11" s="52" t="s">
        <v>16</v>
      </c>
      <c r="C11" s="52" t="s">
        <v>34</v>
      </c>
      <c r="D11" s="52" t="s">
        <v>4</v>
      </c>
      <c r="E11" s="54" t="s">
        <v>5</v>
      </c>
      <c r="F11" s="52" t="s">
        <v>6</v>
      </c>
      <c r="G11" s="52" t="s">
        <v>2</v>
      </c>
    </row>
    <row r="12" spans="1:7" s="7" customFormat="1" ht="16.5" customHeight="1" thickBot="1">
      <c r="A12" s="42"/>
      <c r="B12" s="55"/>
      <c r="C12" s="55"/>
      <c r="D12" s="55"/>
      <c r="E12" s="56"/>
      <c r="F12" s="55"/>
      <c r="G12" s="55"/>
    </row>
    <row r="13" spans="1:7" ht="15" thickBot="1">
      <c r="A13" s="42"/>
      <c r="B13" s="51" t="s">
        <v>14</v>
      </c>
      <c r="C13" s="19"/>
      <c r="D13" s="20"/>
      <c r="E13" s="21"/>
      <c r="F13" s="21"/>
      <c r="G13" s="19"/>
    </row>
    <row r="14" spans="1:7" s="8" customFormat="1" ht="16.5">
      <c r="A14" s="43" t="s">
        <v>73</v>
      </c>
      <c r="B14" s="50" t="s">
        <v>58</v>
      </c>
      <c r="C14" s="22"/>
      <c r="D14" s="23"/>
      <c r="E14" s="22"/>
      <c r="F14" s="22"/>
      <c r="G14" s="24"/>
    </row>
    <row r="15" spans="1:7" ht="14.25">
      <c r="A15" s="42">
        <v>1.1</v>
      </c>
      <c r="B15" s="27" t="s">
        <v>68</v>
      </c>
      <c r="C15" s="21"/>
      <c r="D15" s="26"/>
      <c r="E15" s="21"/>
      <c r="F15" s="21"/>
      <c r="G15" s="19"/>
    </row>
    <row r="16" spans="1:7" ht="14.25">
      <c r="A16" s="25">
        <f aca="true" t="shared" si="0" ref="A16:A21">+A15+0.001</f>
        <v>1.101</v>
      </c>
      <c r="B16" s="19" t="s">
        <v>53</v>
      </c>
      <c r="C16" s="21">
        <f>+C45</f>
        <v>154.2</v>
      </c>
      <c r="D16" s="26" t="s">
        <v>19</v>
      </c>
      <c r="E16" s="21"/>
      <c r="F16" s="21">
        <f aca="true" t="shared" si="1" ref="F16:F21">ROUND(C16*E16,2)</f>
        <v>0</v>
      </c>
      <c r="G16" s="19"/>
    </row>
    <row r="17" spans="1:7" ht="14.25">
      <c r="A17" s="25">
        <f t="shared" si="0"/>
        <v>1.1019999999999999</v>
      </c>
      <c r="B17" s="19" t="s">
        <v>25</v>
      </c>
      <c r="C17" s="21">
        <v>18.15</v>
      </c>
      <c r="D17" s="26" t="s">
        <v>19</v>
      </c>
      <c r="E17" s="21"/>
      <c r="F17" s="21">
        <f t="shared" si="1"/>
        <v>0</v>
      </c>
      <c r="G17" s="19"/>
    </row>
    <row r="18" spans="1:7" ht="14.25">
      <c r="A18" s="25">
        <f t="shared" si="0"/>
        <v>1.1029999999999998</v>
      </c>
      <c r="B18" s="19" t="s">
        <v>26</v>
      </c>
      <c r="C18" s="21">
        <v>4</v>
      </c>
      <c r="D18" s="26" t="s">
        <v>20</v>
      </c>
      <c r="E18" s="21"/>
      <c r="F18" s="21">
        <f t="shared" si="1"/>
        <v>0</v>
      </c>
      <c r="G18" s="19"/>
    </row>
    <row r="19" spans="1:7" ht="14.25">
      <c r="A19" s="25">
        <f t="shared" si="0"/>
        <v>1.1039999999999996</v>
      </c>
      <c r="B19" s="19" t="s">
        <v>27</v>
      </c>
      <c r="C19" s="21">
        <v>1</v>
      </c>
      <c r="D19" s="26" t="s">
        <v>23</v>
      </c>
      <c r="E19" s="21"/>
      <c r="F19" s="21">
        <f t="shared" si="1"/>
        <v>0</v>
      </c>
      <c r="G19" s="19"/>
    </row>
    <row r="20" spans="1:7" ht="25.5">
      <c r="A20" s="25">
        <f t="shared" si="0"/>
        <v>1.1049999999999995</v>
      </c>
      <c r="B20" s="19" t="s">
        <v>36</v>
      </c>
      <c r="C20" s="21">
        <v>1</v>
      </c>
      <c r="D20" s="26" t="s">
        <v>23</v>
      </c>
      <c r="E20" s="21"/>
      <c r="F20" s="21">
        <f t="shared" si="1"/>
        <v>0</v>
      </c>
      <c r="G20" s="29"/>
    </row>
    <row r="21" spans="1:7" ht="14.25">
      <c r="A21" s="28">
        <f t="shared" si="0"/>
        <v>1.1059999999999994</v>
      </c>
      <c r="B21" s="19" t="s">
        <v>41</v>
      </c>
      <c r="C21" s="21">
        <v>1</v>
      </c>
      <c r="D21" s="26" t="s">
        <v>23</v>
      </c>
      <c r="E21" s="21"/>
      <c r="F21" s="21">
        <f t="shared" si="1"/>
        <v>0</v>
      </c>
      <c r="G21" s="30">
        <f>SUM(F16:F22)</f>
        <v>0</v>
      </c>
    </row>
    <row r="22" spans="1:6" ht="14.25">
      <c r="A22" s="44"/>
      <c r="B22" s="19"/>
      <c r="C22" s="21"/>
      <c r="D22" s="26"/>
      <c r="E22" s="21"/>
      <c r="F22" s="29"/>
    </row>
    <row r="23" spans="1:7" ht="14.25">
      <c r="A23" s="42">
        <v>2.1</v>
      </c>
      <c r="B23" s="27" t="s">
        <v>69</v>
      </c>
      <c r="C23" s="21"/>
      <c r="D23" s="26"/>
      <c r="E23" s="21"/>
      <c r="F23" s="21"/>
      <c r="G23" s="19"/>
    </row>
    <row r="24" spans="1:7" ht="14.25">
      <c r="A24" s="25">
        <f>+A23+0.001</f>
        <v>2.101</v>
      </c>
      <c r="B24" s="19" t="s">
        <v>40</v>
      </c>
      <c r="C24" s="21">
        <v>154.2</v>
      </c>
      <c r="D24" s="26" t="s">
        <v>19</v>
      </c>
      <c r="E24" s="21"/>
      <c r="F24" s="21">
        <f>ROUND(C24*E24,2)</f>
        <v>0</v>
      </c>
      <c r="G24" s="30">
        <f>SUM(F23:F24)</f>
        <v>0</v>
      </c>
    </row>
    <row r="25" spans="1:6" ht="14.25">
      <c r="A25" s="44"/>
      <c r="B25" s="19"/>
      <c r="C25" s="21"/>
      <c r="D25" s="26"/>
      <c r="E25" s="21"/>
      <c r="F25" s="29"/>
    </row>
    <row r="26" spans="1:7" s="10" customFormat="1" ht="12.75">
      <c r="A26" s="42">
        <v>3.1</v>
      </c>
      <c r="B26" s="27" t="s">
        <v>17</v>
      </c>
      <c r="C26" s="21"/>
      <c r="D26" s="26"/>
      <c r="E26" s="21"/>
      <c r="F26" s="21"/>
      <c r="G26" s="21"/>
    </row>
    <row r="27" spans="1:7" s="10" customFormat="1" ht="25.5">
      <c r="A27" s="25">
        <f>+A26+0.001</f>
        <v>3.101</v>
      </c>
      <c r="B27" s="19" t="s">
        <v>18</v>
      </c>
      <c r="C27" s="21">
        <v>50.2</v>
      </c>
      <c r="D27" s="31" t="s">
        <v>0</v>
      </c>
      <c r="E27" s="32"/>
      <c r="F27" s="21">
        <f>ROUND(C27*E27,2)</f>
        <v>0</v>
      </c>
      <c r="G27" s="21"/>
    </row>
    <row r="28" spans="1:7" ht="14.25">
      <c r="A28" s="25">
        <f>+A27+0.001</f>
        <v>3.102</v>
      </c>
      <c r="B28" s="19" t="s">
        <v>42</v>
      </c>
      <c r="C28" s="21">
        <v>15.2</v>
      </c>
      <c r="D28" s="26" t="s">
        <v>19</v>
      </c>
      <c r="E28" s="21"/>
      <c r="F28" s="21">
        <f>ROUND(C28*E28,2)</f>
        <v>0</v>
      </c>
      <c r="G28" s="30">
        <f>SUM(F27:F29)</f>
        <v>0</v>
      </c>
    </row>
    <row r="29" spans="1:6" ht="14.25">
      <c r="A29" s="42"/>
      <c r="B29" s="19"/>
      <c r="C29" s="21"/>
      <c r="D29" s="26"/>
      <c r="E29" s="21"/>
      <c r="F29" s="21"/>
    </row>
    <row r="30" spans="1:7" ht="14.25">
      <c r="A30" s="42">
        <v>4.1</v>
      </c>
      <c r="B30" s="27" t="s">
        <v>3</v>
      </c>
      <c r="C30" s="21"/>
      <c r="D30" s="26"/>
      <c r="E30" s="21"/>
      <c r="F30" s="21"/>
      <c r="G30" s="21"/>
    </row>
    <row r="31" spans="1:7" ht="25.5">
      <c r="A31" s="25">
        <f>+A30+0.001</f>
        <v>4.101</v>
      </c>
      <c r="B31" s="19" t="s">
        <v>54</v>
      </c>
      <c r="C31" s="21">
        <v>5</v>
      </c>
      <c r="D31" s="26" t="s">
        <v>20</v>
      </c>
      <c r="E31" s="33"/>
      <c r="F31" s="21">
        <f>ROUND(C31*E31,2)</f>
        <v>0</v>
      </c>
      <c r="G31" s="21"/>
    </row>
    <row r="32" spans="1:7" ht="25.5">
      <c r="A32" s="25">
        <f>+A31+0.001</f>
        <v>4.102</v>
      </c>
      <c r="B32" s="19" t="s">
        <v>70</v>
      </c>
      <c r="C32" s="21">
        <v>3</v>
      </c>
      <c r="D32" s="26" t="s">
        <v>20</v>
      </c>
      <c r="E32" s="33"/>
      <c r="F32" s="21">
        <f>ROUND(C32*E32,2)</f>
        <v>0</v>
      </c>
      <c r="G32" s="21"/>
    </row>
    <row r="33" spans="1:7" ht="14.25">
      <c r="A33" s="25">
        <f>+A32+0.001</f>
        <v>4.103000000000001</v>
      </c>
      <c r="B33" s="19" t="s">
        <v>55</v>
      </c>
      <c r="C33" s="21">
        <v>1</v>
      </c>
      <c r="D33" s="26" t="s">
        <v>20</v>
      </c>
      <c r="E33" s="33"/>
      <c r="F33" s="21">
        <f>ROUND(C33*E33,2)</f>
        <v>0</v>
      </c>
      <c r="G33" s="30">
        <f>SUM(F31:F34)</f>
        <v>0</v>
      </c>
    </row>
    <row r="34" spans="1:6" s="10" customFormat="1" ht="12.75">
      <c r="A34" s="42"/>
      <c r="B34" s="19"/>
      <c r="C34" s="21"/>
      <c r="D34" s="26"/>
      <c r="E34" s="21"/>
      <c r="F34" s="21"/>
    </row>
    <row r="35" spans="1:7" s="10" customFormat="1" ht="12.75">
      <c r="A35" s="42">
        <v>5.1</v>
      </c>
      <c r="B35" s="27" t="s">
        <v>37</v>
      </c>
      <c r="C35" s="21"/>
      <c r="D35" s="26"/>
      <c r="E35" s="21"/>
      <c r="F35" s="21"/>
      <c r="G35" s="21"/>
    </row>
    <row r="36" spans="1:7" s="10" customFormat="1" ht="12.75">
      <c r="A36" s="25">
        <f>+A35+0.001</f>
        <v>5.101</v>
      </c>
      <c r="B36" s="19" t="s">
        <v>47</v>
      </c>
      <c r="C36" s="21">
        <f>+C37</f>
        <v>186.26</v>
      </c>
      <c r="D36" s="26" t="s">
        <v>48</v>
      </c>
      <c r="E36" s="21"/>
      <c r="F36" s="21">
        <f>ROUND(C36*E36,2)</f>
        <v>0</v>
      </c>
      <c r="G36" s="19"/>
    </row>
    <row r="37" spans="1:7" s="10" customFormat="1" ht="12.75">
      <c r="A37" s="25">
        <f>+A36+0.001</f>
        <v>5.102</v>
      </c>
      <c r="B37" s="19" t="s">
        <v>46</v>
      </c>
      <c r="C37" s="21">
        <v>186.26</v>
      </c>
      <c r="D37" s="26" t="s">
        <v>48</v>
      </c>
      <c r="E37" s="21"/>
      <c r="F37" s="21">
        <f>ROUND(C37*E37,2)</f>
        <v>0</v>
      </c>
      <c r="G37" s="19"/>
    </row>
    <row r="38" spans="1:7" s="10" customFormat="1" ht="12.75">
      <c r="A38" s="25">
        <f>+A37+0.001</f>
        <v>5.103000000000001</v>
      </c>
      <c r="B38" s="19" t="s">
        <v>51</v>
      </c>
      <c r="C38" s="21">
        <f>+C37</f>
        <v>186.26</v>
      </c>
      <c r="D38" s="26" t="s">
        <v>48</v>
      </c>
      <c r="E38" s="21"/>
      <c r="F38" s="21">
        <f>ROUND(C38*E38,2)</f>
        <v>0</v>
      </c>
      <c r="G38" s="30">
        <f>SUM(F36:F38)</f>
        <v>0</v>
      </c>
    </row>
    <row r="39" spans="1:6" s="10" customFormat="1" ht="12.75">
      <c r="A39" s="42"/>
      <c r="B39" s="19"/>
      <c r="C39" s="21"/>
      <c r="D39" s="26"/>
      <c r="E39" s="21"/>
      <c r="F39" s="21"/>
    </row>
    <row r="40" spans="1:7" s="10" customFormat="1" ht="12.75">
      <c r="A40" s="42">
        <v>6</v>
      </c>
      <c r="B40" s="27" t="s">
        <v>21</v>
      </c>
      <c r="C40" s="21"/>
      <c r="D40" s="26"/>
      <c r="E40" s="21"/>
      <c r="F40" s="21"/>
      <c r="G40" s="21"/>
    </row>
    <row r="41" spans="1:7" s="10" customFormat="1" ht="12.75">
      <c r="A41" s="25">
        <f>+A40+0.101</f>
        <v>6.101</v>
      </c>
      <c r="B41" s="19" t="s">
        <v>52</v>
      </c>
      <c r="C41" s="21">
        <f>321*1.1</f>
        <v>353.1</v>
      </c>
      <c r="D41" s="26" t="s">
        <v>19</v>
      </c>
      <c r="E41" s="21"/>
      <c r="F41" s="21">
        <f>ROUND(C41*E41,2)</f>
        <v>0</v>
      </c>
      <c r="G41" s="30">
        <f>SUM(F41:F42)</f>
        <v>0</v>
      </c>
    </row>
    <row r="42" spans="1:6" s="10" customFormat="1" ht="12.75">
      <c r="A42" s="42"/>
      <c r="B42" s="19"/>
      <c r="C42" s="21"/>
      <c r="D42" s="26"/>
      <c r="E42" s="21"/>
      <c r="F42" s="21"/>
    </row>
    <row r="43" spans="1:7" ht="14.25">
      <c r="A43" s="42">
        <v>7</v>
      </c>
      <c r="B43" s="27" t="s">
        <v>22</v>
      </c>
      <c r="C43" s="21"/>
      <c r="D43" s="26"/>
      <c r="E43" s="21"/>
      <c r="F43" s="21"/>
      <c r="G43" s="19"/>
    </row>
    <row r="44" spans="1:7" ht="14.25">
      <c r="A44" s="25">
        <f>+A43+0.101</f>
        <v>7.101</v>
      </c>
      <c r="B44" s="19" t="s">
        <v>71</v>
      </c>
      <c r="C44" s="21">
        <v>86.9</v>
      </c>
      <c r="D44" s="26" t="s">
        <v>0</v>
      </c>
      <c r="E44" s="21"/>
      <c r="F44" s="21">
        <f>ROUND(C44*E44,2)</f>
        <v>0</v>
      </c>
      <c r="G44" s="19"/>
    </row>
    <row r="45" spans="1:7" ht="14.25">
      <c r="A45" s="25">
        <f>+A44+0.0001</f>
        <v>7.1011</v>
      </c>
      <c r="B45" s="19" t="s">
        <v>44</v>
      </c>
      <c r="C45" s="21">
        <v>154.2</v>
      </c>
      <c r="D45" s="26" t="s">
        <v>19</v>
      </c>
      <c r="E45" s="21"/>
      <c r="F45" s="21">
        <f>ROUND(C45*E45,2)</f>
        <v>0</v>
      </c>
      <c r="G45" s="30">
        <f>SUM(F44:F46)</f>
        <v>0</v>
      </c>
    </row>
    <row r="46" spans="1:6" ht="14.25">
      <c r="A46" s="42"/>
      <c r="B46" s="19"/>
      <c r="C46" s="21"/>
      <c r="D46" s="26"/>
      <c r="E46" s="21"/>
      <c r="F46" s="21"/>
    </row>
    <row r="47" spans="1:7" ht="14.25">
      <c r="A47" s="42">
        <v>8</v>
      </c>
      <c r="B47" s="34" t="s">
        <v>32</v>
      </c>
      <c r="C47" s="21"/>
      <c r="D47" s="26"/>
      <c r="E47" s="21"/>
      <c r="F47" s="35"/>
      <c r="G47" s="36"/>
    </row>
    <row r="48" spans="1:7" ht="25.5">
      <c r="A48" s="25">
        <f>+A47+0.101</f>
        <v>8.101</v>
      </c>
      <c r="B48" s="19" t="s">
        <v>28</v>
      </c>
      <c r="C48" s="21">
        <v>46</v>
      </c>
      <c r="D48" s="26" t="s">
        <v>15</v>
      </c>
      <c r="E48" s="21"/>
      <c r="F48" s="21">
        <f aca="true" t="shared" si="2" ref="F48:F57">ROUND(C48*E48,2)</f>
        <v>0</v>
      </c>
      <c r="G48" s="19"/>
    </row>
    <row r="49" spans="1:7" s="11" customFormat="1" ht="15">
      <c r="A49" s="25">
        <f aca="true" t="shared" si="3" ref="A49:A57">+A48+0.001</f>
        <v>8.102</v>
      </c>
      <c r="B49" s="19" t="s">
        <v>29</v>
      </c>
      <c r="C49" s="21">
        <v>8</v>
      </c>
      <c r="D49" s="26" t="s">
        <v>15</v>
      </c>
      <c r="E49" s="21"/>
      <c r="F49" s="21">
        <f t="shared" si="2"/>
        <v>0</v>
      </c>
      <c r="G49" s="19"/>
    </row>
    <row r="50" spans="1:7" ht="14.25">
      <c r="A50" s="25">
        <f t="shared" si="3"/>
        <v>8.103</v>
      </c>
      <c r="B50" s="19" t="s">
        <v>30</v>
      </c>
      <c r="C50" s="21">
        <v>10</v>
      </c>
      <c r="D50" s="26" t="s">
        <v>15</v>
      </c>
      <c r="E50" s="21"/>
      <c r="F50" s="21">
        <f t="shared" si="2"/>
        <v>0</v>
      </c>
      <c r="G50" s="19"/>
    </row>
    <row r="51" spans="1:7" ht="14.25">
      <c r="A51" s="25">
        <f t="shared" si="3"/>
        <v>8.104</v>
      </c>
      <c r="B51" s="19" t="s">
        <v>31</v>
      </c>
      <c r="C51" s="21">
        <v>30</v>
      </c>
      <c r="D51" s="26" t="s">
        <v>15</v>
      </c>
      <c r="E51" s="21"/>
      <c r="F51" s="21">
        <f t="shared" si="2"/>
        <v>0</v>
      </c>
      <c r="G51" s="19"/>
    </row>
    <row r="52" spans="1:7" ht="14.25">
      <c r="A52" s="25">
        <f t="shared" si="3"/>
        <v>8.104999999999999</v>
      </c>
      <c r="B52" s="19" t="s">
        <v>45</v>
      </c>
      <c r="C52" s="21">
        <v>15</v>
      </c>
      <c r="D52" s="26" t="s">
        <v>15</v>
      </c>
      <c r="E52" s="21"/>
      <c r="F52" s="21">
        <f>ROUND(C52*E52,2)</f>
        <v>0</v>
      </c>
      <c r="G52" s="30">
        <f>SUM(F48:F52)</f>
        <v>0</v>
      </c>
    </row>
    <row r="53" spans="1:6" ht="14.25">
      <c r="A53" s="25"/>
      <c r="B53" s="19"/>
      <c r="C53" s="21"/>
      <c r="D53" s="26"/>
      <c r="E53" s="21"/>
      <c r="F53" s="21"/>
    </row>
    <row r="54" spans="1:7" ht="14.25">
      <c r="A54" s="42">
        <v>9</v>
      </c>
      <c r="B54" s="34" t="s">
        <v>56</v>
      </c>
      <c r="C54" s="21"/>
      <c r="D54" s="26"/>
      <c r="E54" s="21"/>
      <c r="F54" s="21"/>
      <c r="G54" s="19"/>
    </row>
    <row r="55" spans="1:7" ht="14.25">
      <c r="A55" s="25">
        <f>+A54+0.101</f>
        <v>9.101</v>
      </c>
      <c r="B55" s="19" t="s">
        <v>38</v>
      </c>
      <c r="C55" s="21">
        <v>24</v>
      </c>
      <c r="D55" s="26" t="s">
        <v>15</v>
      </c>
      <c r="E55" s="21"/>
      <c r="F55" s="21">
        <f t="shared" si="2"/>
        <v>0</v>
      </c>
      <c r="G55" s="19"/>
    </row>
    <row r="56" spans="1:7" ht="14.25">
      <c r="A56" s="25">
        <f t="shared" si="3"/>
        <v>9.102</v>
      </c>
      <c r="B56" s="19" t="s">
        <v>39</v>
      </c>
      <c r="C56" s="21">
        <v>10</v>
      </c>
      <c r="D56" s="26" t="s">
        <v>15</v>
      </c>
      <c r="E56" s="21"/>
      <c r="F56" s="21">
        <f t="shared" si="2"/>
        <v>0</v>
      </c>
      <c r="G56" s="19"/>
    </row>
    <row r="57" spans="1:7" ht="14.25">
      <c r="A57" s="25">
        <f t="shared" si="3"/>
        <v>9.103</v>
      </c>
      <c r="B57" s="19" t="s">
        <v>49</v>
      </c>
      <c r="C57" s="21">
        <v>1</v>
      </c>
      <c r="D57" s="26" t="s">
        <v>50</v>
      </c>
      <c r="E57" s="21"/>
      <c r="F57" s="21">
        <f t="shared" si="2"/>
        <v>0</v>
      </c>
      <c r="G57" s="37">
        <f>SUM(F55:F57)</f>
        <v>0</v>
      </c>
    </row>
    <row r="58" spans="1:6" ht="14.25">
      <c r="A58" s="42"/>
      <c r="B58" s="19"/>
      <c r="C58" s="21"/>
      <c r="D58" s="26"/>
      <c r="E58" s="21"/>
      <c r="F58" s="19"/>
    </row>
    <row r="59" spans="1:7" ht="14.25">
      <c r="A59" s="43" t="s">
        <v>72</v>
      </c>
      <c r="B59" s="50" t="s">
        <v>59</v>
      </c>
      <c r="C59" s="22"/>
      <c r="D59" s="23"/>
      <c r="E59" s="22"/>
      <c r="F59" s="22"/>
      <c r="G59" s="24"/>
    </row>
    <row r="60" spans="1:7" ht="14.25">
      <c r="A60" s="25"/>
      <c r="B60" s="19"/>
      <c r="C60" s="21"/>
      <c r="D60" s="26"/>
      <c r="E60" s="21"/>
      <c r="F60" s="21"/>
      <c r="G60" s="19"/>
    </row>
    <row r="61" spans="1:7" ht="14.25">
      <c r="A61" s="42">
        <v>1.1</v>
      </c>
      <c r="B61" s="27" t="s">
        <v>24</v>
      </c>
      <c r="C61" s="21"/>
      <c r="D61" s="26"/>
      <c r="E61" s="21"/>
      <c r="F61" s="21"/>
      <c r="G61" s="19"/>
    </row>
    <row r="62" spans="1:7" ht="14.25">
      <c r="A62" s="25">
        <f aca="true" t="shared" si="4" ref="A62:A67">+A61+0.001</f>
        <v>1.101</v>
      </c>
      <c r="B62" s="19" t="s">
        <v>77</v>
      </c>
      <c r="C62" s="21">
        <v>124.25</v>
      </c>
      <c r="D62" s="26" t="s">
        <v>19</v>
      </c>
      <c r="E62" s="21"/>
      <c r="F62" s="21">
        <f aca="true" t="shared" si="5" ref="F62:F67">ROUND(C62*E62,2)</f>
        <v>0</v>
      </c>
      <c r="G62" s="19"/>
    </row>
    <row r="63" spans="1:7" ht="14.25">
      <c r="A63" s="25">
        <f t="shared" si="4"/>
        <v>1.1019999999999999</v>
      </c>
      <c r="B63" s="19" t="s">
        <v>25</v>
      </c>
      <c r="C63" s="21">
        <f>+C82/10.76</f>
        <v>18.145910780669144</v>
      </c>
      <c r="D63" s="26" t="s">
        <v>19</v>
      </c>
      <c r="E63" s="21"/>
      <c r="F63" s="21">
        <f t="shared" si="5"/>
        <v>0</v>
      </c>
      <c r="G63" s="19"/>
    </row>
    <row r="64" spans="1:7" ht="14.25">
      <c r="A64" s="25">
        <f t="shared" si="4"/>
        <v>1.1029999999999998</v>
      </c>
      <c r="B64" s="19" t="s">
        <v>26</v>
      </c>
      <c r="C64" s="21">
        <v>4</v>
      </c>
      <c r="D64" s="26" t="s">
        <v>20</v>
      </c>
      <c r="E64" s="21"/>
      <c r="F64" s="21">
        <f t="shared" si="5"/>
        <v>0</v>
      </c>
      <c r="G64" s="19"/>
    </row>
    <row r="65" spans="1:7" ht="14.25">
      <c r="A65" s="25">
        <f t="shared" si="4"/>
        <v>1.1039999999999996</v>
      </c>
      <c r="B65" s="19" t="s">
        <v>27</v>
      </c>
      <c r="C65" s="21">
        <v>1</v>
      </c>
      <c r="D65" s="26" t="s">
        <v>23</v>
      </c>
      <c r="E65" s="21"/>
      <c r="F65" s="21">
        <f t="shared" si="5"/>
        <v>0</v>
      </c>
      <c r="G65" s="19"/>
    </row>
    <row r="66" spans="1:7" ht="25.5">
      <c r="A66" s="28">
        <f t="shared" si="4"/>
        <v>1.1049999999999995</v>
      </c>
      <c r="B66" s="19" t="s">
        <v>36</v>
      </c>
      <c r="C66" s="21">
        <v>1</v>
      </c>
      <c r="D66" s="26" t="s">
        <v>23</v>
      </c>
      <c r="E66" s="21"/>
      <c r="F66" s="21">
        <f t="shared" si="5"/>
        <v>0</v>
      </c>
      <c r="G66" s="29"/>
    </row>
    <row r="67" spans="1:7" ht="14.25">
      <c r="A67" s="28">
        <f t="shared" si="4"/>
        <v>1.1059999999999994</v>
      </c>
      <c r="B67" s="19" t="s">
        <v>41</v>
      </c>
      <c r="C67" s="21">
        <v>1</v>
      </c>
      <c r="D67" s="26" t="s">
        <v>23</v>
      </c>
      <c r="E67" s="21"/>
      <c r="F67" s="21">
        <f t="shared" si="5"/>
        <v>0</v>
      </c>
      <c r="G67" s="30">
        <f>SUM(F62:F68)</f>
        <v>0</v>
      </c>
    </row>
    <row r="68" spans="1:6" ht="14.25">
      <c r="A68" s="44"/>
      <c r="B68" s="19"/>
      <c r="C68" s="21"/>
      <c r="D68" s="26"/>
      <c r="E68" s="21"/>
      <c r="F68" s="29"/>
    </row>
    <row r="69" spans="1:7" ht="14.25">
      <c r="A69" s="42">
        <v>2.1</v>
      </c>
      <c r="B69" s="27" t="s">
        <v>7</v>
      </c>
      <c r="C69" s="21"/>
      <c r="D69" s="26"/>
      <c r="E69" s="21"/>
      <c r="F69" s="21"/>
      <c r="G69" s="19"/>
    </row>
    <row r="70" spans="1:7" s="11" customFormat="1" ht="15">
      <c r="A70" s="25">
        <f>+A69+0.001</f>
        <v>2.101</v>
      </c>
      <c r="B70" s="19" t="s">
        <v>40</v>
      </c>
      <c r="C70" s="21">
        <v>130.25</v>
      </c>
      <c r="D70" s="26" t="s">
        <v>19</v>
      </c>
      <c r="E70" s="21"/>
      <c r="F70" s="21">
        <f>ROUND(C70*E70,2)</f>
        <v>0</v>
      </c>
      <c r="G70" s="30">
        <f>SUM(F69:F70)</f>
        <v>0</v>
      </c>
    </row>
    <row r="71" spans="1:6" ht="14.25">
      <c r="A71" s="44"/>
      <c r="B71" s="19"/>
      <c r="C71" s="21"/>
      <c r="D71" s="26"/>
      <c r="E71" s="21"/>
      <c r="F71" s="29"/>
    </row>
    <row r="72" spans="1:7" ht="14.25">
      <c r="A72" s="42">
        <v>3.1</v>
      </c>
      <c r="B72" s="27" t="s">
        <v>17</v>
      </c>
      <c r="C72" s="21"/>
      <c r="D72" s="26"/>
      <c r="E72" s="21"/>
      <c r="F72" s="21"/>
      <c r="G72" s="21"/>
    </row>
    <row r="73" spans="1:7" ht="25.5">
      <c r="A73" s="25">
        <f>+A72+0.001</f>
        <v>3.101</v>
      </c>
      <c r="B73" s="19" t="s">
        <v>18</v>
      </c>
      <c r="C73" s="21">
        <v>58.96</v>
      </c>
      <c r="D73" s="31" t="s">
        <v>0</v>
      </c>
      <c r="E73" s="32"/>
      <c r="F73" s="21">
        <f>ROUND(C73*E73,2)</f>
        <v>0</v>
      </c>
      <c r="G73" s="21"/>
    </row>
    <row r="74" spans="1:7" ht="14.25">
      <c r="A74" s="25">
        <f>+A73+0.001</f>
        <v>3.102</v>
      </c>
      <c r="B74" s="19" t="s">
        <v>42</v>
      </c>
      <c r="C74" s="21">
        <v>25.5</v>
      </c>
      <c r="D74" s="26" t="s">
        <v>19</v>
      </c>
      <c r="E74" s="21"/>
      <c r="F74" s="21">
        <f>ROUND(C74*E74,2)</f>
        <v>0</v>
      </c>
      <c r="G74" s="30">
        <f>SUM(F73:F75)</f>
        <v>0</v>
      </c>
    </row>
    <row r="75" spans="1:6" ht="14.25">
      <c r="A75" s="42"/>
      <c r="B75" s="19"/>
      <c r="C75" s="21"/>
      <c r="D75" s="26"/>
      <c r="E75" s="21"/>
      <c r="F75" s="21"/>
    </row>
    <row r="76" spans="1:7" ht="14.25">
      <c r="A76" s="42">
        <v>4.1</v>
      </c>
      <c r="B76" s="27" t="s">
        <v>3</v>
      </c>
      <c r="C76" s="21"/>
      <c r="D76" s="26"/>
      <c r="E76" s="21"/>
      <c r="F76" s="21"/>
      <c r="G76" s="21"/>
    </row>
    <row r="77" spans="1:7" ht="25.5">
      <c r="A77" s="25">
        <f>+A76+0.001</f>
        <v>4.101</v>
      </c>
      <c r="B77" s="19" t="s">
        <v>54</v>
      </c>
      <c r="C77" s="21">
        <v>4</v>
      </c>
      <c r="D77" s="26" t="s">
        <v>20</v>
      </c>
      <c r="E77" s="33"/>
      <c r="F77" s="21">
        <f>ROUND(C77*E77,2)</f>
        <v>0</v>
      </c>
      <c r="G77" s="30">
        <f>SUM(F77:F78)</f>
        <v>0</v>
      </c>
    </row>
    <row r="78" spans="1:6" ht="14.25">
      <c r="A78" s="42"/>
      <c r="B78" s="19"/>
      <c r="C78" s="21"/>
      <c r="D78" s="26"/>
      <c r="E78" s="21"/>
      <c r="F78" s="21"/>
    </row>
    <row r="79" spans="1:7" ht="14.25">
      <c r="A79" s="42">
        <v>5.1</v>
      </c>
      <c r="B79" s="27" t="s">
        <v>37</v>
      </c>
      <c r="C79" s="21"/>
      <c r="D79" s="26"/>
      <c r="E79" s="21"/>
      <c r="F79" s="21"/>
      <c r="G79" s="21"/>
    </row>
    <row r="80" spans="1:7" ht="14.25">
      <c r="A80" s="25">
        <f>+A79+0.001</f>
        <v>5.101</v>
      </c>
      <c r="B80" s="19" t="s">
        <v>47</v>
      </c>
      <c r="C80" s="21">
        <f>+C81</f>
        <v>195.25</v>
      </c>
      <c r="D80" s="26" t="s">
        <v>48</v>
      </c>
      <c r="E80" s="21"/>
      <c r="F80" s="21">
        <f>ROUND(C80*E80,2)</f>
        <v>0</v>
      </c>
      <c r="G80" s="19"/>
    </row>
    <row r="81" spans="1:7" ht="14.25">
      <c r="A81" s="25">
        <f>+A80+0.001</f>
        <v>5.102</v>
      </c>
      <c r="B81" s="19" t="s">
        <v>46</v>
      </c>
      <c r="C81" s="21">
        <v>195.25</v>
      </c>
      <c r="D81" s="26" t="s">
        <v>48</v>
      </c>
      <c r="E81" s="21"/>
      <c r="F81" s="21">
        <f>ROUND(C81*E81,2)</f>
        <v>0</v>
      </c>
      <c r="G81" s="19"/>
    </row>
    <row r="82" spans="1:7" ht="14.25">
      <c r="A82" s="25">
        <f>+A81+0.001</f>
        <v>5.103000000000001</v>
      </c>
      <c r="B82" s="19" t="s">
        <v>51</v>
      </c>
      <c r="C82" s="21">
        <v>195.25</v>
      </c>
      <c r="D82" s="26" t="s">
        <v>48</v>
      </c>
      <c r="E82" s="21"/>
      <c r="F82" s="21">
        <f>ROUND(C82*E82,2)</f>
        <v>0</v>
      </c>
      <c r="G82" s="30">
        <f>SUM(F80:F82)</f>
        <v>0</v>
      </c>
    </row>
    <row r="83" spans="1:6" ht="14.25">
      <c r="A83" s="42"/>
      <c r="B83" s="19"/>
      <c r="C83" s="21"/>
      <c r="D83" s="26"/>
      <c r="E83" s="21"/>
      <c r="F83" s="21"/>
    </row>
    <row r="84" spans="1:7" ht="14.25">
      <c r="A84" s="42">
        <v>6.1</v>
      </c>
      <c r="B84" s="27" t="s">
        <v>21</v>
      </c>
      <c r="C84" s="21"/>
      <c r="D84" s="26"/>
      <c r="E84" s="21"/>
      <c r="F84" s="21"/>
      <c r="G84" s="21"/>
    </row>
    <row r="85" spans="1:7" ht="14.25">
      <c r="A85" s="25">
        <f>A84+0.001</f>
        <v>6.101</v>
      </c>
      <c r="B85" s="19" t="s">
        <v>52</v>
      </c>
      <c r="C85" s="21">
        <f>372*1.1</f>
        <v>409.20000000000005</v>
      </c>
      <c r="D85" s="26" t="s">
        <v>19</v>
      </c>
      <c r="E85" s="21"/>
      <c r="F85" s="21">
        <f>ROUND(C85*E85,2)</f>
        <v>0</v>
      </c>
      <c r="G85" s="30">
        <f>SUM(F85:F86)</f>
        <v>0</v>
      </c>
    </row>
    <row r="86" spans="1:6" ht="14.25">
      <c r="A86" s="42"/>
      <c r="B86" s="19"/>
      <c r="C86" s="21"/>
      <c r="D86" s="26"/>
      <c r="E86" s="21"/>
      <c r="F86" s="21"/>
    </row>
    <row r="87" spans="1:7" ht="14.25">
      <c r="A87" s="42">
        <v>7.1</v>
      </c>
      <c r="B87" s="27" t="s">
        <v>22</v>
      </c>
      <c r="C87" s="21"/>
      <c r="D87" s="26"/>
      <c r="E87" s="21"/>
      <c r="F87" s="21"/>
      <c r="G87" s="19"/>
    </row>
    <row r="88" spans="1:7" ht="14.25">
      <c r="A88" s="25">
        <f>+A87+0.0001</f>
        <v>7.100099999999999</v>
      </c>
      <c r="B88" s="19" t="s">
        <v>43</v>
      </c>
      <c r="C88" s="21">
        <v>75.45</v>
      </c>
      <c r="D88" s="26" t="s">
        <v>19</v>
      </c>
      <c r="E88" s="21"/>
      <c r="F88" s="21">
        <f>ROUND(C88*E88,2)</f>
        <v>0</v>
      </c>
      <c r="G88" s="19"/>
    </row>
    <row r="89" spans="1:7" ht="14.25">
      <c r="A89" s="25">
        <f>+A88+0.0001</f>
        <v>7.100199999999999</v>
      </c>
      <c r="B89" s="19" t="s">
        <v>44</v>
      </c>
      <c r="C89" s="21">
        <v>125.25</v>
      </c>
      <c r="D89" s="26" t="s">
        <v>19</v>
      </c>
      <c r="E89" s="21"/>
      <c r="F89" s="21">
        <f>ROUND(C89*E89,2)</f>
        <v>0</v>
      </c>
      <c r="G89" s="30">
        <f>SUM(F88:F90)</f>
        <v>0</v>
      </c>
    </row>
    <row r="90" spans="1:6" ht="14.25">
      <c r="A90" s="42"/>
      <c r="B90" s="19"/>
      <c r="C90" s="21"/>
      <c r="D90" s="26"/>
      <c r="E90" s="21"/>
      <c r="F90" s="21"/>
    </row>
    <row r="91" spans="1:7" ht="14.25">
      <c r="A91" s="42">
        <v>8</v>
      </c>
      <c r="B91" s="34" t="s">
        <v>32</v>
      </c>
      <c r="C91" s="27"/>
      <c r="D91" s="26"/>
      <c r="E91" s="21"/>
      <c r="F91" s="35"/>
      <c r="G91" s="36"/>
    </row>
    <row r="92" spans="1:7" ht="25.5">
      <c r="A92" s="25">
        <f>+A91+0.101</f>
        <v>8.101</v>
      </c>
      <c r="B92" s="19" t="s">
        <v>28</v>
      </c>
      <c r="C92" s="21">
        <v>45</v>
      </c>
      <c r="D92" s="26" t="s">
        <v>15</v>
      </c>
      <c r="E92" s="21"/>
      <c r="F92" s="21">
        <f aca="true" t="shared" si="6" ref="F92:F100">ROUND(C92*E92,2)</f>
        <v>0</v>
      </c>
      <c r="G92" s="19"/>
    </row>
    <row r="93" spans="1:7" ht="14.25">
      <c r="A93" s="25">
        <f aca="true" t="shared" si="7" ref="A93:A101">+A92+0.001</f>
        <v>8.102</v>
      </c>
      <c r="B93" s="19" t="s">
        <v>29</v>
      </c>
      <c r="C93" s="21">
        <v>10</v>
      </c>
      <c r="D93" s="26" t="s">
        <v>15</v>
      </c>
      <c r="E93" s="21"/>
      <c r="F93" s="21">
        <f t="shared" si="6"/>
        <v>0</v>
      </c>
      <c r="G93" s="19"/>
    </row>
    <row r="94" spans="1:7" ht="14.25">
      <c r="A94" s="25">
        <f t="shared" si="7"/>
        <v>8.103</v>
      </c>
      <c r="B94" s="19" t="s">
        <v>30</v>
      </c>
      <c r="C94" s="21">
        <v>4</v>
      </c>
      <c r="D94" s="26" t="s">
        <v>15</v>
      </c>
      <c r="E94" s="21"/>
      <c r="F94" s="21">
        <f t="shared" si="6"/>
        <v>0</v>
      </c>
      <c r="G94" s="19"/>
    </row>
    <row r="95" spans="1:7" ht="14.25">
      <c r="A95" s="25">
        <f t="shared" si="7"/>
        <v>8.104</v>
      </c>
      <c r="B95" s="19" t="s">
        <v>31</v>
      </c>
      <c r="C95" s="21">
        <v>40</v>
      </c>
      <c r="D95" s="26" t="s">
        <v>15</v>
      </c>
      <c r="E95" s="21"/>
      <c r="F95" s="21">
        <f t="shared" si="6"/>
        <v>0</v>
      </c>
      <c r="G95" s="19"/>
    </row>
    <row r="96" spans="1:7" ht="14.25">
      <c r="A96" s="25">
        <f t="shared" si="7"/>
        <v>8.104999999999999</v>
      </c>
      <c r="B96" s="19" t="s">
        <v>45</v>
      </c>
      <c r="C96" s="21">
        <v>40</v>
      </c>
      <c r="D96" s="26" t="s">
        <v>15</v>
      </c>
      <c r="E96" s="21"/>
      <c r="F96" s="21">
        <f>ROUND(C96*E96,2)</f>
        <v>0</v>
      </c>
      <c r="G96" s="30">
        <f>SUM(F92:F96)</f>
        <v>0</v>
      </c>
    </row>
    <row r="97" spans="1:7" ht="14.25">
      <c r="A97" s="25"/>
      <c r="B97" s="19"/>
      <c r="C97" s="21"/>
      <c r="D97" s="26"/>
      <c r="E97" s="21"/>
      <c r="F97" s="21"/>
      <c r="G97" s="19"/>
    </row>
    <row r="98" spans="1:7" ht="14.25">
      <c r="A98" s="42">
        <v>9</v>
      </c>
      <c r="B98" s="34" t="s">
        <v>56</v>
      </c>
      <c r="C98" s="21"/>
      <c r="D98" s="26"/>
      <c r="E98" s="21"/>
      <c r="F98" s="21"/>
      <c r="G98" s="19"/>
    </row>
    <row r="99" spans="1:7" ht="14.25">
      <c r="A99" s="25">
        <f>+A98+0.101</f>
        <v>9.101</v>
      </c>
      <c r="B99" s="19" t="s">
        <v>38</v>
      </c>
      <c r="C99" s="21">
        <v>30</v>
      </c>
      <c r="D99" s="26" t="s">
        <v>15</v>
      </c>
      <c r="E99" s="21"/>
      <c r="F99" s="21">
        <f t="shared" si="6"/>
        <v>0</v>
      </c>
      <c r="G99" s="19"/>
    </row>
    <row r="100" spans="1:7" ht="14.25">
      <c r="A100" s="25">
        <f t="shared" si="7"/>
        <v>9.102</v>
      </c>
      <c r="B100" s="19" t="s">
        <v>39</v>
      </c>
      <c r="C100" s="21">
        <v>15</v>
      </c>
      <c r="D100" s="26" t="s">
        <v>15</v>
      </c>
      <c r="E100" s="21"/>
      <c r="F100" s="21">
        <f t="shared" si="6"/>
        <v>0</v>
      </c>
      <c r="G100" s="19"/>
    </row>
    <row r="101" spans="1:7" ht="14.25">
      <c r="A101" s="25">
        <f t="shared" si="7"/>
        <v>9.103</v>
      </c>
      <c r="B101" s="19" t="s">
        <v>49</v>
      </c>
      <c r="C101" s="21">
        <v>1</v>
      </c>
      <c r="D101" s="26" t="s">
        <v>50</v>
      </c>
      <c r="E101" s="21"/>
      <c r="F101" s="21">
        <f>ROUND(C101*E101,2)</f>
        <v>0</v>
      </c>
      <c r="G101" s="30">
        <f>SUM(F99:F101)</f>
        <v>0</v>
      </c>
    </row>
    <row r="102" spans="1:7" ht="15" thickBot="1">
      <c r="A102" s="42"/>
      <c r="B102" s="27"/>
      <c r="C102" s="27"/>
      <c r="D102" s="26"/>
      <c r="E102" s="21"/>
      <c r="F102" s="35"/>
      <c r="G102" s="36"/>
    </row>
    <row r="103" spans="1:7" ht="15" thickBot="1">
      <c r="A103" s="42"/>
      <c r="B103" s="38"/>
      <c r="C103" s="38"/>
      <c r="D103" s="68" t="s">
        <v>76</v>
      </c>
      <c r="E103" s="69"/>
      <c r="F103" s="70"/>
      <c r="G103" s="58">
        <f>SUM(G14:G102)</f>
        <v>0</v>
      </c>
    </row>
    <row r="104" spans="1:7" ht="14.25">
      <c r="A104" s="42"/>
      <c r="B104" s="27"/>
      <c r="C104" s="21"/>
      <c r="D104" s="26"/>
      <c r="E104" s="21"/>
      <c r="F104" s="21"/>
      <c r="G104" s="37"/>
    </row>
    <row r="105" spans="1:7" ht="14.25">
      <c r="A105" s="42"/>
      <c r="B105" s="27" t="s">
        <v>8</v>
      </c>
      <c r="C105" s="21"/>
      <c r="D105" s="26"/>
      <c r="E105" s="21"/>
      <c r="F105" s="21"/>
      <c r="G105" s="37"/>
    </row>
    <row r="106" spans="1:7" ht="14.25">
      <c r="A106" s="25"/>
      <c r="B106" s="19" t="s">
        <v>9</v>
      </c>
      <c r="C106" s="60">
        <v>0.1</v>
      </c>
      <c r="D106" s="39"/>
      <c r="E106" s="21"/>
      <c r="F106" s="21">
        <f aca="true" t="shared" si="8" ref="F106:F111">+ROUND(($G$103*C106),2)</f>
        <v>0</v>
      </c>
      <c r="G106" s="37"/>
    </row>
    <row r="107" spans="1:7" ht="14.25">
      <c r="A107" s="25"/>
      <c r="B107" s="19" t="s">
        <v>10</v>
      </c>
      <c r="C107" s="60">
        <v>0.05</v>
      </c>
      <c r="D107" s="39"/>
      <c r="E107" s="21"/>
      <c r="F107" s="21">
        <f t="shared" si="8"/>
        <v>0</v>
      </c>
      <c r="G107" s="37"/>
    </row>
    <row r="108" spans="1:7" ht="14.25">
      <c r="A108" s="25"/>
      <c r="B108" s="19" t="s">
        <v>11</v>
      </c>
      <c r="C108" s="60">
        <v>0.02</v>
      </c>
      <c r="D108" s="39"/>
      <c r="E108" s="21"/>
      <c r="F108" s="21">
        <f t="shared" si="8"/>
        <v>0</v>
      </c>
      <c r="G108" s="37"/>
    </row>
    <row r="109" spans="1:7" ht="14.25">
      <c r="A109" s="25"/>
      <c r="B109" s="19" t="s">
        <v>12</v>
      </c>
      <c r="C109" s="60">
        <v>0.045</v>
      </c>
      <c r="D109" s="39"/>
      <c r="E109" s="21"/>
      <c r="F109" s="21">
        <f t="shared" si="8"/>
        <v>0</v>
      </c>
      <c r="G109" s="37"/>
    </row>
    <row r="110" spans="1:6" ht="14.25">
      <c r="A110" s="25"/>
      <c r="B110" s="19" t="s">
        <v>13</v>
      </c>
      <c r="C110" s="60">
        <v>0.05</v>
      </c>
      <c r="D110" s="39"/>
      <c r="E110" s="21"/>
      <c r="F110" s="21">
        <f t="shared" si="8"/>
        <v>0</v>
      </c>
    </row>
    <row r="111" spans="1:6" ht="24">
      <c r="A111" s="25"/>
      <c r="B111" s="18" t="s">
        <v>74</v>
      </c>
      <c r="C111" s="59">
        <v>0.01</v>
      </c>
      <c r="D111" s="39"/>
      <c r="E111" s="21"/>
      <c r="F111" s="21">
        <f t="shared" si="8"/>
        <v>0</v>
      </c>
    </row>
    <row r="112" spans="1:6" ht="15" thickBot="1">
      <c r="A112" s="42"/>
      <c r="B112" s="19" t="s">
        <v>33</v>
      </c>
      <c r="C112" s="60">
        <v>0.18</v>
      </c>
      <c r="D112" s="39"/>
      <c r="E112" s="21"/>
      <c r="F112" s="21">
        <f>+ROUND(($F$106*C112),2)</f>
        <v>0</v>
      </c>
    </row>
    <row r="113" spans="1:7" ht="15" thickBot="1">
      <c r="A113" s="42"/>
      <c r="B113" s="27"/>
      <c r="C113" s="21"/>
      <c r="D113" s="68" t="s">
        <v>75</v>
      </c>
      <c r="E113" s="69"/>
      <c r="F113" s="70"/>
      <c r="G113" s="58">
        <f>SUM(F106:F112)</f>
        <v>0</v>
      </c>
    </row>
    <row r="114" spans="1:7" ht="14.25">
      <c r="A114" s="42"/>
      <c r="B114" s="34" t="s">
        <v>57</v>
      </c>
      <c r="C114" s="21"/>
      <c r="D114" s="26"/>
      <c r="E114" s="21"/>
      <c r="F114" s="21"/>
      <c r="G114" s="30"/>
    </row>
    <row r="115" spans="1:7" ht="15">
      <c r="A115" s="91">
        <v>1.1</v>
      </c>
      <c r="B115" s="92" t="s">
        <v>78</v>
      </c>
      <c r="C115" s="93">
        <v>45</v>
      </c>
      <c r="D115" s="94"/>
      <c r="E115" s="95"/>
      <c r="F115" s="93">
        <f>+C115*E115</f>
        <v>0</v>
      </c>
      <c r="G115" s="96"/>
    </row>
    <row r="116" spans="1:7" ht="17.25">
      <c r="A116" s="97">
        <v>1.2</v>
      </c>
      <c r="B116" s="92" t="s">
        <v>79</v>
      </c>
      <c r="C116" s="93">
        <v>3</v>
      </c>
      <c r="D116" s="98"/>
      <c r="E116" s="95"/>
      <c r="F116" s="93">
        <f aca="true" t="shared" si="9" ref="F116:F124">+C116*E116</f>
        <v>0</v>
      </c>
      <c r="G116" s="99"/>
    </row>
    <row r="117" spans="1:7" ht="15">
      <c r="A117" s="91">
        <f>A116+0.1</f>
        <v>1.3</v>
      </c>
      <c r="B117" s="92" t="s">
        <v>80</v>
      </c>
      <c r="C117" s="93">
        <v>1</v>
      </c>
      <c r="D117" s="100"/>
      <c r="E117" s="95"/>
      <c r="F117" s="93">
        <f t="shared" si="9"/>
        <v>0</v>
      </c>
      <c r="G117" s="96"/>
    </row>
    <row r="118" spans="1:7" ht="15">
      <c r="A118" s="91">
        <f aca="true" t="shared" si="10" ref="A118:A124">A117+0.1</f>
        <v>1.4000000000000001</v>
      </c>
      <c r="B118" s="92" t="s">
        <v>81</v>
      </c>
      <c r="C118" s="93">
        <v>8</v>
      </c>
      <c r="D118" s="100"/>
      <c r="E118" s="95"/>
      <c r="F118" s="93">
        <f t="shared" si="9"/>
        <v>0</v>
      </c>
      <c r="G118" s="96"/>
    </row>
    <row r="119" spans="1:7" ht="15">
      <c r="A119" s="91">
        <f t="shared" si="10"/>
        <v>1.5000000000000002</v>
      </c>
      <c r="B119" s="92" t="s">
        <v>82</v>
      </c>
      <c r="C119" s="93">
        <v>1</v>
      </c>
      <c r="D119" s="101"/>
      <c r="E119" s="95"/>
      <c r="F119" s="93">
        <f t="shared" si="9"/>
        <v>0</v>
      </c>
      <c r="G119" s="96"/>
    </row>
    <row r="120" spans="1:7" ht="15">
      <c r="A120" s="91">
        <f t="shared" si="10"/>
        <v>1.6000000000000003</v>
      </c>
      <c r="B120" s="92" t="s">
        <v>83</v>
      </c>
      <c r="C120" s="93">
        <v>7</v>
      </c>
      <c r="D120" s="101"/>
      <c r="E120" s="95"/>
      <c r="F120" s="93">
        <f t="shared" si="9"/>
        <v>0</v>
      </c>
      <c r="G120" s="96"/>
    </row>
    <row r="121" spans="1:7" ht="15">
      <c r="A121" s="91">
        <f t="shared" si="10"/>
        <v>1.7000000000000004</v>
      </c>
      <c r="B121" s="92" t="s">
        <v>84</v>
      </c>
      <c r="C121" s="93">
        <v>2</v>
      </c>
      <c r="D121" s="100"/>
      <c r="E121" s="95"/>
      <c r="F121" s="93">
        <f t="shared" si="9"/>
        <v>0</v>
      </c>
      <c r="G121" s="96"/>
    </row>
    <row r="122" spans="1:7" ht="15">
      <c r="A122" s="91">
        <f t="shared" si="10"/>
        <v>1.8000000000000005</v>
      </c>
      <c r="B122" s="92" t="s">
        <v>85</v>
      </c>
      <c r="C122" s="93">
        <v>1</v>
      </c>
      <c r="D122" s="100"/>
      <c r="E122" s="95"/>
      <c r="F122" s="93">
        <f t="shared" si="9"/>
        <v>0</v>
      </c>
      <c r="G122" s="96"/>
    </row>
    <row r="123" spans="1:7" ht="15" customHeight="1">
      <c r="A123" s="91">
        <f t="shared" si="10"/>
        <v>1.9000000000000006</v>
      </c>
      <c r="B123" s="102" t="s">
        <v>86</v>
      </c>
      <c r="C123" s="93">
        <v>1</v>
      </c>
      <c r="D123" s="103"/>
      <c r="E123" s="95"/>
      <c r="F123" s="93">
        <f t="shared" si="9"/>
        <v>0</v>
      </c>
      <c r="G123" s="104"/>
    </row>
    <row r="124" spans="1:7" ht="14.25">
      <c r="A124" s="91">
        <f t="shared" si="10"/>
        <v>2.0000000000000004</v>
      </c>
      <c r="B124" s="102" t="s">
        <v>87</v>
      </c>
      <c r="C124" s="95">
        <v>2</v>
      </c>
      <c r="D124" s="105"/>
      <c r="E124" s="95"/>
      <c r="F124" s="93">
        <f t="shared" si="9"/>
        <v>0</v>
      </c>
      <c r="G124" s="105"/>
    </row>
    <row r="125" spans="1:7" ht="15">
      <c r="A125" s="106"/>
      <c r="B125" s="107"/>
      <c r="C125" s="105"/>
      <c r="D125" s="105"/>
      <c r="E125" s="108"/>
      <c r="F125" s="108"/>
      <c r="G125" s="109">
        <f>SUM(F115:F124)</f>
        <v>0</v>
      </c>
    </row>
    <row r="126" spans="1:7" ht="15">
      <c r="A126" s="106"/>
      <c r="B126" s="19" t="s">
        <v>60</v>
      </c>
      <c r="C126" s="113">
        <v>0.05</v>
      </c>
      <c r="D126" s="105"/>
      <c r="E126" s="108"/>
      <c r="F126" s="108"/>
      <c r="G126" s="112">
        <f>G125*C126</f>
        <v>0</v>
      </c>
    </row>
    <row r="127" spans="1:7" ht="15">
      <c r="A127" s="106"/>
      <c r="B127" s="107"/>
      <c r="C127" s="105"/>
      <c r="D127" s="105"/>
      <c r="E127" s="108"/>
      <c r="F127" s="108"/>
      <c r="G127" s="112"/>
    </row>
    <row r="128" spans="1:7" ht="15.75" thickBot="1">
      <c r="A128" s="106"/>
      <c r="B128" s="107"/>
      <c r="C128" s="105"/>
      <c r="D128" s="105"/>
      <c r="E128" s="108"/>
      <c r="F128" s="108"/>
      <c r="G128" s="112"/>
    </row>
    <row r="129" spans="1:7" ht="15" customHeight="1" thickBot="1">
      <c r="A129" s="45"/>
      <c r="B129" s="38"/>
      <c r="C129" s="38"/>
      <c r="D129" s="68" t="s">
        <v>35</v>
      </c>
      <c r="E129" s="69"/>
      <c r="F129" s="70"/>
      <c r="G129" s="57">
        <f>G125+G126+G113+G103</f>
        <v>0</v>
      </c>
    </row>
    <row r="130" spans="1:7" ht="14.25">
      <c r="A130" s="67"/>
      <c r="B130" s="67"/>
      <c r="C130" s="40"/>
      <c r="D130" s="110"/>
      <c r="E130" s="110"/>
      <c r="F130" s="110"/>
      <c r="G130" s="110"/>
    </row>
    <row r="131" spans="1:7" ht="14.25">
      <c r="A131" s="61"/>
      <c r="B131" s="61"/>
      <c r="C131" s="40"/>
      <c r="D131" s="61"/>
      <c r="E131" s="61"/>
      <c r="F131" s="61"/>
      <c r="G131" s="114"/>
    </row>
    <row r="132" spans="1:7" ht="25.5" customHeight="1">
      <c r="A132" s="61"/>
      <c r="B132" s="17"/>
      <c r="C132" s="40"/>
      <c r="D132" s="67"/>
      <c r="E132" s="67"/>
      <c r="F132" s="67"/>
      <c r="G132" s="67"/>
    </row>
    <row r="133" spans="1:7" ht="14.25">
      <c r="A133" s="61"/>
      <c r="B133" s="62"/>
      <c r="C133" s="40"/>
      <c r="D133" s="63"/>
      <c r="E133" s="63"/>
      <c r="F133" s="63"/>
      <c r="G133" s="63"/>
    </row>
    <row r="134" spans="2:7" ht="14.25" customHeight="1">
      <c r="B134" s="65"/>
      <c r="C134" s="64"/>
      <c r="D134" s="111"/>
      <c r="E134" s="111"/>
      <c r="F134" s="111"/>
      <c r="G134" s="111"/>
    </row>
    <row r="135" spans="1:7" ht="14.25">
      <c r="A135" s="46"/>
      <c r="B135" s="20"/>
      <c r="C135" s="17"/>
      <c r="D135" s="71"/>
      <c r="E135" s="71"/>
      <c r="F135" s="71"/>
      <c r="G135" s="71"/>
    </row>
    <row r="136" spans="1:7" ht="14.25">
      <c r="A136" s="47"/>
      <c r="C136" s="17"/>
      <c r="D136" s="66"/>
      <c r="E136" s="66"/>
      <c r="F136" s="66"/>
      <c r="G136" s="40"/>
    </row>
    <row r="137" spans="1:7" ht="14.25">
      <c r="A137" s="48"/>
      <c r="B137" s="3"/>
      <c r="C137" s="4"/>
      <c r="D137" s="6"/>
      <c r="E137" s="2"/>
      <c r="F137" s="6"/>
      <c r="G137" s="6"/>
    </row>
    <row r="138" spans="1:7" ht="14.25">
      <c r="A138" s="81"/>
      <c r="B138" s="81"/>
      <c r="C138" s="1"/>
      <c r="D138" s="81"/>
      <c r="E138" s="81"/>
      <c r="F138" s="81"/>
      <c r="G138" s="81"/>
    </row>
    <row r="139" ht="14.25">
      <c r="B139" s="3"/>
    </row>
    <row r="140" ht="14.25">
      <c r="B140" s="3"/>
    </row>
  </sheetData>
  <sheetProtection/>
  <mergeCells count="20">
    <mergeCell ref="A7:G7"/>
    <mergeCell ref="A10:B10"/>
    <mergeCell ref="A1:G1"/>
    <mergeCell ref="A6:G6"/>
    <mergeCell ref="A5:G5"/>
    <mergeCell ref="A138:B138"/>
    <mergeCell ref="D138:G138"/>
    <mergeCell ref="D134:G134"/>
    <mergeCell ref="A8:B8"/>
    <mergeCell ref="A9:B9"/>
    <mergeCell ref="C9:G9"/>
    <mergeCell ref="C10:F10"/>
    <mergeCell ref="D136:F136"/>
    <mergeCell ref="A130:B130"/>
    <mergeCell ref="D130:G130"/>
    <mergeCell ref="D103:F103"/>
    <mergeCell ref="D113:F113"/>
    <mergeCell ref="D129:F129"/>
    <mergeCell ref="D132:G132"/>
    <mergeCell ref="D135:G135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portrait" scale="84" r:id="rId2"/>
  <headerFooter>
    <oddFooter>&amp;LPresupuesto Remodelacion 2do nivel&amp;R&amp;P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e.escolares</dc:creator>
  <cp:keywords/>
  <dc:description/>
  <cp:lastModifiedBy>Administrador</cp:lastModifiedBy>
  <cp:lastPrinted>2018-11-15T12:51:06Z</cp:lastPrinted>
  <dcterms:created xsi:type="dcterms:W3CDTF">2000-10-17T15:13:01Z</dcterms:created>
  <dcterms:modified xsi:type="dcterms:W3CDTF">2018-12-10T18:50:56Z</dcterms:modified>
  <cp:category/>
  <cp:version/>
  <cp:contentType/>
  <cp:contentStatus/>
</cp:coreProperties>
</file>