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3/"/>
    </mc:Choice>
  </mc:AlternateContent>
  <xr:revisionPtr revIDLastSave="26" documentId="8_{16082A8B-FA8E-4AA4-8CD2-CCCAEFE459A4}" xr6:coauthVersionLast="47" xr6:coauthVersionMax="47" xr10:uidLastSave="{4630B951-13DB-43E2-B366-43CEE123CD74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I76" i="1"/>
  <c r="J76" i="1"/>
  <c r="K76" i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G76" i="1" s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J89" i="1" l="1"/>
  <c r="H89" i="1"/>
  <c r="L76" i="1"/>
  <c r="L89" i="1" s="1"/>
  <c r="K89" i="1"/>
  <c r="G89" i="1"/>
  <c r="F76" i="1"/>
  <c r="F89" i="1" s="1"/>
  <c r="E76" i="1"/>
  <c r="E89" i="1" s="1"/>
  <c r="N76" i="1"/>
  <c r="I89" i="1"/>
  <c r="M76" i="1"/>
  <c r="M89" i="1" s="1"/>
  <c r="D50" i="1"/>
  <c r="D23" i="1"/>
  <c r="D13" i="1"/>
  <c r="D7" i="1"/>
  <c r="D76" i="1" l="1"/>
  <c r="H16" i="2"/>
  <c r="D89" i="1"/>
  <c r="C50" i="1"/>
  <c r="C76" i="1" s="1"/>
  <c r="C89" i="1" l="1"/>
  <c r="I17" i="2" s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<sst xmlns="http://schemas.openxmlformats.org/spreadsheetml/2006/main" count="111" uniqueCount="109">
  <si>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</si>
  <si>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</si>
  <si>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</si>
  <si>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</si>
  <si>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</si>
  <si>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</si>
  <si>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</si>
  <si>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</si>
  <si>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</si>
  <si>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</si>
  <si>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</si>
  <si>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</si>
  <si>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</si>
  <si>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</si>
  <si>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</si>
  <si>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</si>
  <si>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</si>
  <si>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</si>
  <si>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</si>
  <si>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</si>
  <si>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</si>
  <si>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</si>
  <si>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</si>
  <si>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</si>
  <si>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</si>
  <si>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</si>
  <si>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</si>
  <si>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</si>
  <si>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</si>
  <si>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</si>
  <si>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</si>
  <si>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</si>
  <si>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</si>
  <si>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</si>
  <si>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</si>
  <si>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</si>
  <si>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</si>
  <si>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</si>
  <si>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</si>
  <si>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</si>
  <si>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</si>
  <si>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</si>
  <si>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</si>
  <si>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</si>
  <si>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</si>
  <si>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</si>
  <si>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</si>
  <si>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</si>
  <si>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</si>
  <si>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</si>
  <si>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</si>
  <si>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</si>
  <si>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</si>
  <si>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</si>
  <si>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</si>
  <si>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</si>
  <si>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</si>
  <si>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</si>
  <si>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</si>
  <si>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</si>
  <si>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</si>
  <si>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</si>
  <si>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</si>
  <si>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</si>
  <si>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</si>
  <si>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</si>
  <si>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</si>
  <si>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</si>
  <si>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</si>
  <si>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</si>
  <si>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</si>
  <si>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</si>
  <si>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</si>
  <si>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</si>
  <si>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</si>
  <si>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</si>
  <si>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</si>
  <si>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</si>
  <si>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</si>
  <si>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</si>
  <si>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</si>
  <si>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</si>
  <si>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</si>
  <si>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</si>
  <si>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</si>
  <si>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</si>
  <si>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</si>
  <si>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</si>
  <si>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</si>
  <si>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</si>
  <si>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</si>
  <si>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</si>
  <si>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</si>
  <si>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</si>
  <si>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</si>
  <si>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</si>
  <si>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</si>
  <si>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</si>
  <si>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</si>
  <si>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</si>
  <si>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</si>
  <si>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</si>
  <si>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</si>
  <si>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</si>
  <si>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</si>
  <si>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</si>
  <si>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</si>
  <si>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MAYO 2023</t>
  </si>
  <si>
    <t>Fecha de registro: hasta el 31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</si>
</sst>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topLeftCell="C60" zoomScale="110" zoomScaleNormal="150" workbookViewId="0">
      <selection activeCell="A96" sqref="A96:F96"/>
    </sheetView>
  </sheetViews>
  <sheetFormatPr baseColWidth="10" defaultColWidth="9.140625" defaultRowHeight="15"/>
  <cols>
    <col min="1" max="1" width="39.140625" style="52" customWidth="1"/>
    <col min="2" max="2" width="20" style="40" bestFit="1" customWidth="1"/>
    <col min="3" max="3" width="20" style="2" bestFit="1" customWidth="1"/>
    <col min="4" max="4" width="18.85546875" style="40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2" bestFit="1" customWidth="1"/>
    <col min="16" max="16" width="19.4257812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152747821014.95999</v>
      </c>
      <c r="D7" s="37">
        <f>SUM(D8:D12)</f>
        <v>10893628945.85</v>
      </c>
      <c r="E7" s="37">
        <f t="shared" ref="E7:O7" si="0">SUM(E8:E12)</f>
        <v>11140016047.77</v>
      </c>
      <c r="F7" s="37">
        <f>SUM(F8:F12)</f>
        <v>11109026582.719999</v>
      </c>
      <c r="G7" s="37">
        <f t="shared" si="0"/>
        <v>11080945301.959999</v>
      </c>
      <c r="H7" s="37">
        <f t="shared" si="0"/>
        <v>11523066729.469999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55746683607.770004</v>
      </c>
    </row>
    <row r="8" spans="1:16" ht="15" customHeight="1">
      <c r="A8" s="50" t="s">
        <v>5</v>
      </c>
      <c r="B8" s="7">
        <v>130451997386</v>
      </c>
      <c r="C8" s="9">
        <v>130349507069.39999</v>
      </c>
      <c r="D8" s="7">
        <v>9274001348.1000004</v>
      </c>
      <c r="E8" s="32">
        <v>9500496383.1399994</v>
      </c>
      <c r="F8" s="10">
        <v>9470465117.2199993</v>
      </c>
      <c r="G8" s="32">
        <v>9406966868.2099991</v>
      </c>
      <c r="H8" s="10">
        <v>9614741672.2399998</v>
      </c>
      <c r="I8" s="10"/>
      <c r="J8" s="10"/>
      <c r="K8" s="10"/>
      <c r="L8" s="10"/>
      <c r="M8" s="10"/>
      <c r="N8" s="10"/>
      <c r="O8" s="10"/>
      <c r="P8" s="15">
        <f t="shared" ref="P8:P71" si="1">SUM(D8:O8)</f>
        <v>47266671388.909996</v>
      </c>
    </row>
    <row r="9" spans="1:16" ht="17.25" customHeight="1">
      <c r="A9" s="50" t="s">
        <v>6</v>
      </c>
      <c r="B9" s="7">
        <v>2574381446</v>
      </c>
      <c r="C9" s="9">
        <v>2977508550.5599999</v>
      </c>
      <c r="D9" s="7">
        <v>48535941.68</v>
      </c>
      <c r="E9" s="10">
        <v>55648568.93</v>
      </c>
      <c r="F9" s="10">
        <v>55250214.340000004</v>
      </c>
      <c r="G9" s="10">
        <v>82141061.170000002</v>
      </c>
      <c r="H9" s="10">
        <v>312574165.91000003</v>
      </c>
      <c r="I9" s="10"/>
      <c r="J9" s="10"/>
      <c r="K9" s="10"/>
      <c r="L9" s="10"/>
      <c r="M9" s="10"/>
      <c r="N9" s="10"/>
      <c r="O9" s="10"/>
      <c r="P9" s="15">
        <f t="shared" si="1"/>
        <v>554149952.02999997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>
        <v>0</v>
      </c>
      <c r="G10" s="10"/>
      <c r="H10" s="10">
        <v>0</v>
      </c>
      <c r="I10" s="10"/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G11" s="10"/>
      <c r="H11" s="10">
        <v>26000</v>
      </c>
      <c r="I11" s="10"/>
      <c r="J11" s="10"/>
      <c r="K11" s="10"/>
      <c r="L11" s="10"/>
      <c r="M11" s="10"/>
      <c r="N11" s="10"/>
      <c r="O11" s="10"/>
      <c r="P11" s="15">
        <f t="shared" si="1"/>
        <v>26000</v>
      </c>
    </row>
    <row r="12" spans="1:16" ht="27" customHeight="1">
      <c r="A12" s="50" t="s">
        <v>9</v>
      </c>
      <c r="B12" s="7">
        <v>19393006147</v>
      </c>
      <c r="C12" s="9">
        <v>19398525395</v>
      </c>
      <c r="D12" s="7">
        <v>1571091656.0699999</v>
      </c>
      <c r="E12" s="10">
        <v>1583871095.7</v>
      </c>
      <c r="F12" s="10">
        <v>1583311251.1600001</v>
      </c>
      <c r="G12" s="10">
        <v>1591837372.5799999</v>
      </c>
      <c r="H12" s="10">
        <v>1595724891.3199999</v>
      </c>
      <c r="I12" s="10"/>
      <c r="J12" s="10"/>
      <c r="K12" s="10"/>
      <c r="L12" s="10"/>
      <c r="M12" s="10"/>
      <c r="N12" s="10"/>
      <c r="O12" s="10"/>
      <c r="P12" s="15">
        <f t="shared" si="1"/>
        <v>7925836266.8299999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42675158373.32</v>
      </c>
      <c r="D13" s="37">
        <f>SUM(D14:D22)</f>
        <v>1262500326.7</v>
      </c>
      <c r="E13" s="37">
        <f t="shared" ref="E13:O13" si="2">SUM(E14:E22)</f>
        <v>2367912716.4700003</v>
      </c>
      <c r="F13" s="37">
        <f t="shared" si="2"/>
        <v>3175148600.0799999</v>
      </c>
      <c r="G13" s="37">
        <f t="shared" si="2"/>
        <v>2708969710.4399996</v>
      </c>
      <c r="H13" s="37">
        <f t="shared" si="2"/>
        <v>3025934705.79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12540466059.48</v>
      </c>
    </row>
    <row r="14" spans="1:16" ht="15" customHeight="1">
      <c r="A14" s="50" t="s">
        <v>11</v>
      </c>
      <c r="B14" s="7">
        <v>1333459118</v>
      </c>
      <c r="C14" s="7">
        <v>1329751185</v>
      </c>
      <c r="D14" s="7">
        <v>186599938.34999999</v>
      </c>
      <c r="E14" s="10">
        <v>147549032.15000001</v>
      </c>
      <c r="F14" s="10">
        <v>157288984.30000001</v>
      </c>
      <c r="G14" s="10">
        <v>150027411.22</v>
      </c>
      <c r="H14" s="10">
        <v>177140050.75999999</v>
      </c>
      <c r="I14" s="10"/>
      <c r="J14" s="10"/>
      <c r="K14" s="10"/>
      <c r="L14" s="10"/>
      <c r="M14" s="10"/>
      <c r="N14" s="10"/>
      <c r="O14" s="10"/>
      <c r="P14" s="10">
        <f t="shared" si="1"/>
        <v>818605416.77999997</v>
      </c>
    </row>
    <row r="15" spans="1:16" ht="15" customHeight="1">
      <c r="A15" s="50" t="s">
        <v>12</v>
      </c>
      <c r="B15" s="7">
        <v>1401495449</v>
      </c>
      <c r="C15" s="7">
        <v>2945200315.6399999</v>
      </c>
      <c r="D15" s="23">
        <v>360903</v>
      </c>
      <c r="E15" s="32">
        <v>3562970.84</v>
      </c>
      <c r="F15" s="10">
        <v>2144505.9300000002</v>
      </c>
      <c r="G15" s="10">
        <v>5238666.12</v>
      </c>
      <c r="H15" s="10">
        <v>9441235.5199999996</v>
      </c>
      <c r="I15" s="10"/>
      <c r="J15" s="10"/>
      <c r="K15" s="10"/>
      <c r="L15" s="10"/>
      <c r="M15" s="10"/>
      <c r="N15" s="10"/>
      <c r="O15" s="10"/>
      <c r="P15" s="10">
        <f t="shared" si="1"/>
        <v>20748281.41</v>
      </c>
    </row>
    <row r="16" spans="1:16" ht="15" customHeight="1">
      <c r="A16" s="50" t="s">
        <v>13</v>
      </c>
      <c r="B16" s="7">
        <v>824454479</v>
      </c>
      <c r="C16" s="7">
        <v>711768330.75999999</v>
      </c>
      <c r="D16" s="7">
        <v>103681.68</v>
      </c>
      <c r="E16" s="32">
        <v>5510810.5099999998</v>
      </c>
      <c r="F16" s="10">
        <v>4290418.75</v>
      </c>
      <c r="G16" s="10">
        <v>26173762.91</v>
      </c>
      <c r="H16" s="10">
        <v>6033057.9400000004</v>
      </c>
      <c r="I16" s="10"/>
      <c r="J16" s="10"/>
      <c r="K16" s="10"/>
      <c r="L16" s="10"/>
      <c r="M16" s="10"/>
      <c r="N16" s="10"/>
      <c r="O16" s="10"/>
      <c r="P16" s="10">
        <f t="shared" si="1"/>
        <v>42111731.789999999</v>
      </c>
    </row>
    <row r="17" spans="1:16" ht="15" customHeight="1">
      <c r="A17" s="50" t="s">
        <v>14</v>
      </c>
      <c r="B17" s="7">
        <v>420027700</v>
      </c>
      <c r="C17" s="7">
        <v>346256406.38</v>
      </c>
      <c r="D17" s="7">
        <v>0</v>
      </c>
      <c r="E17" s="10">
        <v>3877111</v>
      </c>
      <c r="F17" s="10">
        <v>545549</v>
      </c>
      <c r="G17" s="10">
        <v>11438775.050000001</v>
      </c>
      <c r="H17" s="10">
        <v>108250</v>
      </c>
      <c r="I17" s="10"/>
      <c r="J17" s="10"/>
      <c r="K17" s="10"/>
      <c r="L17" s="10"/>
      <c r="M17" s="10"/>
      <c r="N17" s="10"/>
      <c r="O17" s="10"/>
      <c r="P17" s="10">
        <f t="shared" si="1"/>
        <v>15969685.050000001</v>
      </c>
    </row>
    <row r="18" spans="1:16" ht="15" customHeight="1">
      <c r="A18" s="50" t="s">
        <v>15</v>
      </c>
      <c r="B18" s="7">
        <v>3220530872</v>
      </c>
      <c r="C18" s="7">
        <v>1486200892.3399999</v>
      </c>
      <c r="D18" s="7">
        <v>1960314.47</v>
      </c>
      <c r="E18" s="10">
        <v>39877217.109999999</v>
      </c>
      <c r="F18" s="10">
        <v>171506987.91999999</v>
      </c>
      <c r="G18" s="10">
        <v>60599945.890000001</v>
      </c>
      <c r="H18" s="10">
        <v>41894772.240000002</v>
      </c>
      <c r="I18" s="10"/>
      <c r="J18" s="10"/>
      <c r="K18" s="10"/>
      <c r="L18" s="10"/>
      <c r="M18" s="10"/>
      <c r="N18" s="10"/>
      <c r="O18" s="10"/>
      <c r="P18" s="10">
        <f t="shared" si="1"/>
        <v>315839237.63</v>
      </c>
    </row>
    <row r="19" spans="1:16" ht="15" customHeight="1">
      <c r="A19" s="50" t="s">
        <v>16</v>
      </c>
      <c r="B19" s="7">
        <v>999875826</v>
      </c>
      <c r="C19" s="7">
        <v>916736282</v>
      </c>
      <c r="D19" s="7">
        <v>9120833.5099999998</v>
      </c>
      <c r="E19" s="10">
        <v>99367550.650000006</v>
      </c>
      <c r="F19" s="10">
        <v>48818174.07</v>
      </c>
      <c r="G19" s="10">
        <v>49689208.469999999</v>
      </c>
      <c r="H19" s="10">
        <v>78012410.890000001</v>
      </c>
      <c r="I19" s="10"/>
      <c r="J19" s="10"/>
      <c r="K19" s="10"/>
      <c r="L19" s="10"/>
      <c r="M19" s="10"/>
      <c r="N19" s="10"/>
      <c r="O19" s="10"/>
      <c r="P19" s="10">
        <f t="shared" si="1"/>
        <v>285008177.59000003</v>
      </c>
    </row>
    <row r="20" spans="1:16" ht="38.25">
      <c r="A20" s="50" t="s">
        <v>17</v>
      </c>
      <c r="B20" s="7">
        <v>343421274</v>
      </c>
      <c r="C20" s="7">
        <v>426797244.01999998</v>
      </c>
      <c r="D20" s="7">
        <v>261763.93</v>
      </c>
      <c r="E20" s="10">
        <v>15965315.76</v>
      </c>
      <c r="F20" s="10">
        <v>16553824.51</v>
      </c>
      <c r="G20" s="10">
        <v>6007847.79</v>
      </c>
      <c r="H20" s="10">
        <v>8343900.0300000003</v>
      </c>
      <c r="I20" s="10"/>
      <c r="J20" s="10"/>
      <c r="K20" s="10"/>
      <c r="L20" s="10"/>
      <c r="M20" s="10"/>
      <c r="N20" s="10"/>
      <c r="O20" s="10"/>
      <c r="P20" s="10">
        <f t="shared" si="1"/>
        <v>47132652.020000003</v>
      </c>
    </row>
    <row r="21" spans="1:16" ht="15" customHeight="1">
      <c r="A21" s="50" t="s">
        <v>18</v>
      </c>
      <c r="B21" s="7">
        <v>3455026129</v>
      </c>
      <c r="C21" s="7">
        <v>3447537726.6599998</v>
      </c>
      <c r="D21" s="7">
        <v>6422375.8099999996</v>
      </c>
      <c r="E21" s="10">
        <v>103033751.75</v>
      </c>
      <c r="F21" s="10">
        <v>44812450.810000002</v>
      </c>
      <c r="G21" s="10">
        <v>199135265.08000001</v>
      </c>
      <c r="H21" s="10">
        <v>158718760.86000001</v>
      </c>
      <c r="I21" s="10"/>
      <c r="J21" s="10"/>
      <c r="K21" s="10"/>
      <c r="L21" s="10"/>
      <c r="M21" s="10"/>
      <c r="N21" s="10"/>
      <c r="O21" s="10"/>
      <c r="P21" s="10">
        <f t="shared" si="1"/>
        <v>512122604.31000006</v>
      </c>
    </row>
    <row r="22" spans="1:16" ht="15" customHeight="1">
      <c r="A22" s="50" t="s">
        <v>19</v>
      </c>
      <c r="B22" s="7">
        <v>32149057178</v>
      </c>
      <c r="C22" s="5">
        <v>31064909990.52</v>
      </c>
      <c r="D22" s="7">
        <v>1057670515.95</v>
      </c>
      <c r="E22" s="10">
        <v>1949168956.7</v>
      </c>
      <c r="F22" s="10">
        <v>2729187704.79</v>
      </c>
      <c r="G22" s="10">
        <v>2200658827.9099998</v>
      </c>
      <c r="H22" s="10">
        <v>2546242267.5500002</v>
      </c>
      <c r="I22" s="10"/>
      <c r="J22" s="10"/>
      <c r="K22" s="10"/>
      <c r="L22" s="10"/>
      <c r="M22" s="10"/>
      <c r="N22" s="10"/>
      <c r="O22" s="10"/>
      <c r="P22" s="10">
        <f t="shared" si="1"/>
        <v>10482928272.900002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14722907030.710001</v>
      </c>
      <c r="D23" s="37">
        <f>SUM(D24:D32)</f>
        <v>16049681.68</v>
      </c>
      <c r="E23" s="37">
        <f t="shared" ref="E23:N23" si="3">SUM(E24:E32)</f>
        <v>201198269.70999998</v>
      </c>
      <c r="F23" s="37">
        <f>SUM(F24:F32)</f>
        <v>219664367.18000001</v>
      </c>
      <c r="G23" s="37">
        <f>SUM(G24:G32)</f>
        <v>202922373.36000001</v>
      </c>
      <c r="H23" s="37">
        <f>SUM(H24:H32)</f>
        <v>145859122.11000001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785693814.04000008</v>
      </c>
    </row>
    <row r="24" spans="1:16" ht="15" customHeight="1">
      <c r="A24" s="50" t="s">
        <v>21</v>
      </c>
      <c r="B24" s="7">
        <v>615578578</v>
      </c>
      <c r="C24" s="7">
        <v>692916981.75</v>
      </c>
      <c r="D24" s="23">
        <v>116635</v>
      </c>
      <c r="E24" s="28">
        <v>4621447.0999999996</v>
      </c>
      <c r="F24" s="19">
        <v>6031433.6600000001</v>
      </c>
      <c r="G24" s="10">
        <v>2786037.08</v>
      </c>
      <c r="H24" s="10">
        <v>4943387.72</v>
      </c>
      <c r="I24" s="10"/>
      <c r="J24" s="10"/>
      <c r="K24" s="10"/>
      <c r="L24" s="10"/>
      <c r="M24" s="10"/>
      <c r="N24" s="10"/>
      <c r="O24" s="10"/>
      <c r="P24" s="10">
        <f t="shared" si="1"/>
        <v>18498940.559999999</v>
      </c>
    </row>
    <row r="25" spans="1:16" ht="15" customHeight="1">
      <c r="A25" s="50" t="s">
        <v>22</v>
      </c>
      <c r="B25" s="7">
        <v>1047917337</v>
      </c>
      <c r="C25" s="7">
        <v>1612869411</v>
      </c>
      <c r="D25" s="7">
        <v>5081707.63</v>
      </c>
      <c r="E25" s="19">
        <v>18018411.239999998</v>
      </c>
      <c r="F25" s="19">
        <v>103245081.70999999</v>
      </c>
      <c r="G25" s="10">
        <v>63054737.799999997</v>
      </c>
      <c r="H25" s="10">
        <v>67170676.840000004</v>
      </c>
      <c r="I25" s="10"/>
      <c r="J25" s="10"/>
      <c r="K25" s="10"/>
      <c r="L25" s="10"/>
      <c r="M25" s="10"/>
      <c r="N25" s="10"/>
      <c r="O25" s="10"/>
      <c r="P25" s="10">
        <f t="shared" si="1"/>
        <v>256570615.22</v>
      </c>
    </row>
    <row r="26" spans="1:16" ht="15" customHeight="1">
      <c r="A26" s="50" t="s">
        <v>23</v>
      </c>
      <c r="B26" s="7">
        <v>4067533462</v>
      </c>
      <c r="C26" s="7">
        <v>632849965.00999999</v>
      </c>
      <c r="D26" s="23">
        <v>0</v>
      </c>
      <c r="E26" s="28">
        <v>6462693.3099999996</v>
      </c>
      <c r="F26" s="19">
        <v>1163583.8400000001</v>
      </c>
      <c r="G26" s="10">
        <v>6266338.6699999999</v>
      </c>
      <c r="H26" s="10">
        <v>275846.73</v>
      </c>
      <c r="I26" s="10"/>
      <c r="J26" s="10"/>
      <c r="K26" s="10"/>
      <c r="L26" s="10"/>
      <c r="M26" s="10"/>
      <c r="N26" s="10"/>
      <c r="O26" s="10"/>
      <c r="P26" s="10">
        <f t="shared" si="1"/>
        <v>14168462.550000001</v>
      </c>
    </row>
    <row r="27" spans="1:16" ht="15" customHeight="1">
      <c r="A27" s="50" t="s">
        <v>24</v>
      </c>
      <c r="B27" s="7">
        <v>88454868</v>
      </c>
      <c r="C27" s="7">
        <v>69501073.879999995</v>
      </c>
      <c r="D27" s="28">
        <v>0</v>
      </c>
      <c r="E27" s="19">
        <v>1110606.33</v>
      </c>
      <c r="F27" s="19">
        <v>2942154.24</v>
      </c>
      <c r="G27" s="10">
        <v>3919928.9</v>
      </c>
      <c r="H27" s="10">
        <v>0</v>
      </c>
      <c r="I27" s="10"/>
      <c r="J27" s="10"/>
      <c r="K27" s="10"/>
      <c r="L27" s="10"/>
      <c r="M27" s="10"/>
      <c r="N27" s="10"/>
      <c r="O27" s="10"/>
      <c r="P27" s="10">
        <f t="shared" si="1"/>
        <v>7972689.4700000007</v>
      </c>
    </row>
    <row r="28" spans="1:16" ht="15" customHeight="1">
      <c r="A28" s="50" t="s">
        <v>25</v>
      </c>
      <c r="B28" s="7">
        <v>40940705</v>
      </c>
      <c r="C28" s="7">
        <v>35723433.590000004</v>
      </c>
      <c r="D28" s="28">
        <v>824920.3</v>
      </c>
      <c r="E28" s="28">
        <v>3838031.51</v>
      </c>
      <c r="F28" s="19">
        <v>256633.72</v>
      </c>
      <c r="G28" s="10">
        <v>568309.62</v>
      </c>
      <c r="H28" s="10">
        <v>172138.4</v>
      </c>
      <c r="I28" s="10"/>
      <c r="J28" s="29"/>
      <c r="K28" s="10"/>
      <c r="L28" s="10"/>
      <c r="M28" s="10"/>
      <c r="N28" s="10"/>
      <c r="O28" s="10"/>
      <c r="P28" s="10">
        <f t="shared" si="1"/>
        <v>5660033.5499999998</v>
      </c>
    </row>
    <row r="29" spans="1:16" ht="15" customHeight="1">
      <c r="A29" s="50" t="s">
        <v>26</v>
      </c>
      <c r="B29" s="7">
        <v>56848469</v>
      </c>
      <c r="C29" s="7">
        <v>155786520.93000001</v>
      </c>
      <c r="D29" s="28">
        <v>0</v>
      </c>
      <c r="E29" s="28">
        <v>203899.45</v>
      </c>
      <c r="F29" s="19">
        <v>119147.29</v>
      </c>
      <c r="G29" s="10">
        <v>20966324.690000001</v>
      </c>
      <c r="H29" s="10">
        <v>147851.57999999999</v>
      </c>
      <c r="I29" s="10"/>
      <c r="J29" s="10"/>
      <c r="K29" s="10"/>
      <c r="L29" s="10"/>
      <c r="M29" s="10"/>
      <c r="N29" s="10"/>
      <c r="O29" s="10"/>
      <c r="P29" s="10">
        <f t="shared" si="1"/>
        <v>21437223.009999998</v>
      </c>
    </row>
    <row r="30" spans="1:16" ht="25.5">
      <c r="A30" s="50" t="s">
        <v>27</v>
      </c>
      <c r="B30" s="7">
        <v>385351141</v>
      </c>
      <c r="C30" s="7">
        <v>373866135.70999998</v>
      </c>
      <c r="D30" s="28">
        <v>8772790</v>
      </c>
      <c r="E30" s="10">
        <v>28721881.129999999</v>
      </c>
      <c r="F30" s="19">
        <v>2200143.37</v>
      </c>
      <c r="G30" s="10">
        <v>26951992.82</v>
      </c>
      <c r="H30" s="10">
        <v>14911630.92</v>
      </c>
      <c r="I30" s="10"/>
      <c r="J30" s="10"/>
      <c r="K30" s="10"/>
      <c r="L30" s="10"/>
      <c r="M30" s="10"/>
      <c r="N30" s="10"/>
      <c r="O30" s="10"/>
      <c r="P30" s="10">
        <f t="shared" si="1"/>
        <v>81558438.239999995</v>
      </c>
    </row>
    <row r="31" spans="1:16" ht="25.5" customHeight="1">
      <c r="A31" s="50" t="s">
        <v>83</v>
      </c>
      <c r="E31" s="10"/>
      <c r="I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11149393508.84</v>
      </c>
      <c r="D32" s="19">
        <v>1253628.75</v>
      </c>
      <c r="E32" s="10">
        <v>138221299.63999999</v>
      </c>
      <c r="F32" s="10">
        <v>103706189.34999999</v>
      </c>
      <c r="G32" s="10">
        <v>78408703.780000001</v>
      </c>
      <c r="H32" s="10">
        <v>58237589.920000002</v>
      </c>
      <c r="I32" s="10"/>
      <c r="J32" s="10"/>
      <c r="K32" s="10"/>
      <c r="L32" s="10"/>
      <c r="M32" s="10"/>
      <c r="N32" s="10"/>
      <c r="P32" s="10">
        <f>SUM(E32:O32)</f>
        <v>378573782.69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40250381835.200005</v>
      </c>
      <c r="D33" s="37">
        <f>SUM(D34:D41)</f>
        <v>3570764191.5299997</v>
      </c>
      <c r="E33" s="37">
        <f t="shared" ref="E33:O33" si="4">SUM(E34:E41)</f>
        <v>1625049032.3600001</v>
      </c>
      <c r="F33" s="37">
        <f>SUM(F34:F41)</f>
        <v>3161401112.3000002</v>
      </c>
      <c r="G33" s="37">
        <f t="shared" si="4"/>
        <v>3171618109.4099998</v>
      </c>
      <c r="H33" s="37">
        <f>SUM(H34:H41)</f>
        <v>3170944460.6499996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14699776906.249998</v>
      </c>
    </row>
    <row r="34" spans="1:16" ht="15" customHeight="1">
      <c r="A34" s="50" t="s">
        <v>30</v>
      </c>
      <c r="B34" s="5">
        <v>22852724537</v>
      </c>
      <c r="C34" s="5">
        <v>22103310191.700001</v>
      </c>
      <c r="D34" s="7">
        <v>1401451694.04</v>
      </c>
      <c r="E34" s="10">
        <v>1546352157.3800001</v>
      </c>
      <c r="F34" s="10">
        <v>1699568318.8299999</v>
      </c>
      <c r="G34" s="10">
        <v>1569592780.23</v>
      </c>
      <c r="H34" s="10">
        <v>1538850063.77</v>
      </c>
      <c r="I34" s="10"/>
      <c r="J34" s="10"/>
      <c r="K34" s="10"/>
      <c r="L34" s="10"/>
      <c r="M34" s="10"/>
      <c r="N34" s="10"/>
      <c r="O34" s="5"/>
      <c r="P34" s="10">
        <f t="shared" si="1"/>
        <v>7755815014.25</v>
      </c>
    </row>
    <row r="35" spans="1:16" ht="25.5">
      <c r="A35" s="50" t="s">
        <v>73</v>
      </c>
      <c r="B35" s="23">
        <v>10268433870</v>
      </c>
      <c r="C35" s="23">
        <v>9628555202.1000004</v>
      </c>
      <c r="D35" s="23">
        <v>2089747200</v>
      </c>
      <c r="E35" s="10"/>
      <c r="F35" s="10">
        <v>0</v>
      </c>
      <c r="G35" s="10">
        <v>976524925.29999995</v>
      </c>
      <c r="H35" s="10">
        <v>676524925.30999994</v>
      </c>
      <c r="I35" s="10"/>
      <c r="J35" s="10"/>
      <c r="K35" s="10"/>
      <c r="L35" s="10"/>
      <c r="M35" s="10"/>
      <c r="N35" s="10"/>
      <c r="O35" s="10"/>
      <c r="P35" s="15">
        <f t="shared" si="1"/>
        <v>3742797050.6100001</v>
      </c>
    </row>
    <row r="36" spans="1:16" ht="25.5">
      <c r="A36" s="50" t="s">
        <v>74</v>
      </c>
      <c r="E36" s="10"/>
      <c r="G36" s="10"/>
      <c r="I36" s="10"/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G37" s="10"/>
      <c r="I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67">
        <v>584096986.55999994</v>
      </c>
      <c r="D40" s="23">
        <v>0</v>
      </c>
      <c r="E40" s="10">
        <v>11237801.66</v>
      </c>
      <c r="F40" s="10">
        <v>86147214.5</v>
      </c>
      <c r="G40" s="10">
        <v>2511524.88</v>
      </c>
      <c r="H40" s="10">
        <v>5328649.24</v>
      </c>
      <c r="I40" s="10"/>
      <c r="J40" s="10"/>
      <c r="K40" s="10"/>
      <c r="L40" s="10"/>
      <c r="M40" s="10"/>
      <c r="N40" s="10"/>
      <c r="O40" s="10"/>
      <c r="P40" s="10">
        <f>SUM(E40:O40)</f>
        <v>105225190.27999999</v>
      </c>
    </row>
    <row r="41" spans="1:16" ht="25.5">
      <c r="A41" s="50" t="s">
        <v>32</v>
      </c>
      <c r="B41" s="23">
        <v>7359105419</v>
      </c>
      <c r="C41" s="67">
        <v>7934419454.8400002</v>
      </c>
      <c r="D41" s="23">
        <v>79565297.489999995</v>
      </c>
      <c r="E41" s="10">
        <v>67459073.319999993</v>
      </c>
      <c r="F41" s="10">
        <v>1375685578.97</v>
      </c>
      <c r="G41" s="10">
        <v>622988879</v>
      </c>
      <c r="H41" s="10">
        <v>950240822.33000004</v>
      </c>
      <c r="I41" s="10"/>
      <c r="J41" s="10"/>
      <c r="K41" s="10"/>
      <c r="L41" s="10"/>
      <c r="M41" s="10"/>
      <c r="N41" s="10"/>
      <c r="O41" s="10"/>
      <c r="P41" s="10">
        <f>SUM(E41:O41)</f>
        <v>3016374353.6199999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639878667.89999998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71097629.769999996</v>
      </c>
      <c r="H42" s="38">
        <f t="shared" si="5"/>
        <v>71097629.769999996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142195259.53999999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5">
        <v>639878667.89999998</v>
      </c>
      <c r="D44" s="23"/>
      <c r="E44" s="10"/>
      <c r="F44" s="10"/>
      <c r="G44" s="10">
        <v>71097629.769999996</v>
      </c>
      <c r="H44" s="10">
        <v>71097629.769999996</v>
      </c>
      <c r="I44" s="10"/>
      <c r="J44" s="10"/>
      <c r="K44" s="10"/>
      <c r="L44" s="10"/>
      <c r="M44" s="10"/>
      <c r="N44" s="10"/>
      <c r="O44" s="10"/>
      <c r="P44" s="15">
        <f t="shared" si="1"/>
        <v>142195259.53999999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11143789806.17</v>
      </c>
      <c r="D50" s="24">
        <f>SUM(D51:D59)</f>
        <v>10653566.850000001</v>
      </c>
      <c r="E50" s="24">
        <f t="shared" ref="E50:N50" si="6">SUM(E51:E59)</f>
        <v>392539410.99000001</v>
      </c>
      <c r="F50" s="24">
        <f>SUM(F51:F59)</f>
        <v>250717190.15000004</v>
      </c>
      <c r="G50" s="24">
        <f>SUM(G51:G59)</f>
        <v>233743497.49000001</v>
      </c>
      <c r="H50" s="24">
        <f>SUM(H51:H59)</f>
        <v>130327165.03999999</v>
      </c>
      <c r="I50" s="24">
        <f t="shared" si="6"/>
        <v>0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1017980830.52</v>
      </c>
    </row>
    <row r="51" spans="1:16" ht="15" customHeight="1">
      <c r="A51" s="50" t="s">
        <v>37</v>
      </c>
      <c r="B51" s="7">
        <v>2732948484</v>
      </c>
      <c r="C51" s="34">
        <v>1799631377.76</v>
      </c>
      <c r="D51" s="23">
        <v>4050229.37</v>
      </c>
      <c r="E51" s="23">
        <v>337711731.29000002</v>
      </c>
      <c r="F51" s="7">
        <v>197485500.93000001</v>
      </c>
      <c r="G51" s="7">
        <v>86887728.579999998</v>
      </c>
      <c r="H51" s="7">
        <v>75583642.989999995</v>
      </c>
      <c r="I51" s="7"/>
      <c r="J51" s="7"/>
      <c r="K51" s="7"/>
      <c r="L51" s="7"/>
      <c r="M51" s="7"/>
      <c r="N51" s="7"/>
      <c r="O51" s="23"/>
      <c r="P51" s="7">
        <f t="shared" si="1"/>
        <v>701718833.16000009</v>
      </c>
    </row>
    <row r="52" spans="1:16" ht="15" customHeight="1">
      <c r="A52" s="50" t="s">
        <v>38</v>
      </c>
      <c r="B52" s="7">
        <v>457408268</v>
      </c>
      <c r="C52" s="7">
        <v>1452679633.95</v>
      </c>
      <c r="D52" s="23">
        <v>6442800</v>
      </c>
      <c r="E52" s="23">
        <v>19236399.84</v>
      </c>
      <c r="F52" s="23">
        <v>16972972.559999999</v>
      </c>
      <c r="G52" s="7">
        <v>14123060.890000001</v>
      </c>
      <c r="H52" s="7">
        <v>22838310</v>
      </c>
      <c r="I52" s="10"/>
      <c r="J52" s="10"/>
      <c r="K52" s="7"/>
      <c r="L52" s="31"/>
      <c r="M52" s="7"/>
      <c r="N52" s="7"/>
      <c r="O52" s="23"/>
      <c r="P52" s="7">
        <f t="shared" si="1"/>
        <v>79613543.289999992</v>
      </c>
    </row>
    <row r="53" spans="1:16" ht="15" customHeight="1">
      <c r="A53" s="50" t="s">
        <v>39</v>
      </c>
      <c r="B53" s="7">
        <v>279162504</v>
      </c>
      <c r="C53" s="7">
        <v>131670734.15000001</v>
      </c>
      <c r="D53" s="23">
        <v>52290</v>
      </c>
      <c r="E53" s="23">
        <v>9215475.3100000005</v>
      </c>
      <c r="F53" s="7">
        <v>1875571.62</v>
      </c>
      <c r="G53" s="7">
        <v>755790.08</v>
      </c>
      <c r="H53" s="7">
        <v>4989332.6399999997</v>
      </c>
      <c r="I53" s="10"/>
      <c r="J53" s="10"/>
      <c r="K53" s="7"/>
      <c r="L53" s="23"/>
      <c r="M53" s="7"/>
      <c r="N53" s="23"/>
      <c r="O53" s="23"/>
      <c r="P53" s="7">
        <f t="shared" si="1"/>
        <v>16888459.649999999</v>
      </c>
    </row>
    <row r="54" spans="1:16" ht="25.5">
      <c r="A54" s="50" t="s">
        <v>40</v>
      </c>
      <c r="B54" s="7">
        <v>251906450</v>
      </c>
      <c r="C54" s="7">
        <v>1492810924</v>
      </c>
      <c r="D54" s="23">
        <v>0</v>
      </c>
      <c r="E54" s="23">
        <v>0</v>
      </c>
      <c r="F54" s="7">
        <v>0</v>
      </c>
      <c r="G54" s="23">
        <v>0</v>
      </c>
      <c r="H54" s="23">
        <v>0</v>
      </c>
      <c r="I54" s="10"/>
      <c r="J54" s="10"/>
      <c r="K54" s="10"/>
      <c r="L54" s="7"/>
      <c r="M54" s="7"/>
      <c r="N54" s="7"/>
      <c r="O54" s="23"/>
      <c r="P54" s="7">
        <f t="shared" si="1"/>
        <v>0</v>
      </c>
    </row>
    <row r="55" spans="1:16" ht="15" customHeight="1">
      <c r="A55" s="50" t="s">
        <v>41</v>
      </c>
      <c r="B55" s="7">
        <v>5883857962</v>
      </c>
      <c r="C55" s="7">
        <v>4816226099.7299995</v>
      </c>
      <c r="D55" s="23">
        <v>108247.48</v>
      </c>
      <c r="E55" s="32">
        <v>4750748.6100000003</v>
      </c>
      <c r="F55" s="7">
        <v>3594692.81</v>
      </c>
      <c r="G55" s="7">
        <v>5581458.6200000001</v>
      </c>
      <c r="H55" s="7">
        <v>2141154.11</v>
      </c>
      <c r="I55" s="7"/>
      <c r="J55" s="7"/>
      <c r="K55" s="7"/>
      <c r="L55" s="7"/>
      <c r="M55" s="7"/>
      <c r="N55" s="7"/>
      <c r="O55" s="23"/>
      <c r="P55" s="7">
        <f t="shared" si="1"/>
        <v>16176301.629999999</v>
      </c>
    </row>
    <row r="56" spans="1:16" ht="15" customHeight="1">
      <c r="A56" s="50" t="s">
        <v>42</v>
      </c>
      <c r="B56" s="7">
        <v>64004034</v>
      </c>
      <c r="C56" s="7">
        <v>287115866</v>
      </c>
      <c r="D56" s="23">
        <v>0</v>
      </c>
      <c r="E56" s="23">
        <v>166813.79999999999</v>
      </c>
      <c r="F56" s="7">
        <v>286238.27</v>
      </c>
      <c r="G56" s="7">
        <v>64616.52</v>
      </c>
      <c r="H56" s="7">
        <v>7788</v>
      </c>
      <c r="I56" s="7"/>
      <c r="J56" s="7"/>
      <c r="K56" s="23"/>
      <c r="L56" s="7"/>
      <c r="M56" s="23"/>
      <c r="N56" s="7"/>
      <c r="O56" s="23"/>
      <c r="P56" s="7">
        <f t="shared" si="1"/>
        <v>525456.59000000008</v>
      </c>
    </row>
    <row r="57" spans="1:16" ht="15" customHeight="1">
      <c r="A57" s="50" t="s">
        <v>84</v>
      </c>
      <c r="E57" s="23"/>
      <c r="I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67">
        <v>416805444.07999998</v>
      </c>
      <c r="D58" s="23">
        <v>0</v>
      </c>
      <c r="E58" s="23">
        <v>633490.64</v>
      </c>
      <c r="F58" s="23">
        <v>2325675.96</v>
      </c>
      <c r="G58" s="23">
        <v>1724553.3</v>
      </c>
      <c r="H58" s="23">
        <v>280840</v>
      </c>
      <c r="I58" s="23"/>
      <c r="J58" s="23"/>
      <c r="K58" s="23"/>
      <c r="L58" s="7"/>
      <c r="M58" s="23"/>
      <c r="N58" s="23"/>
      <c r="P58" s="7">
        <f>SUM(E58:O58)</f>
        <v>4964559.9000000004</v>
      </c>
    </row>
    <row r="59" spans="1:16" ht="25.5">
      <c r="A59" s="50" t="s">
        <v>44</v>
      </c>
      <c r="B59" s="23">
        <v>124007500</v>
      </c>
      <c r="C59" s="67">
        <v>746849726.5</v>
      </c>
      <c r="D59" s="23">
        <v>0</v>
      </c>
      <c r="E59" s="23">
        <v>20824751.5</v>
      </c>
      <c r="F59" s="7">
        <v>28176538</v>
      </c>
      <c r="G59" s="23">
        <v>124606289.5</v>
      </c>
      <c r="H59" s="23">
        <v>24486097.300000001</v>
      </c>
      <c r="I59" s="7"/>
      <c r="J59" s="7"/>
      <c r="K59" s="23"/>
      <c r="L59" s="7"/>
      <c r="M59" s="7"/>
      <c r="N59" s="7"/>
      <c r="P59" s="7">
        <f>SUM(E59:O59)</f>
        <v>198093676.30000001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13198989913.74</v>
      </c>
      <c r="D60" s="37">
        <f t="shared" ref="D60:K60" si="7">SUM(D61:D64)</f>
        <v>0</v>
      </c>
      <c r="E60" s="37">
        <f t="shared" si="7"/>
        <v>526815574.56</v>
      </c>
      <c r="F60" s="37">
        <f t="shared" si="7"/>
        <v>459546297.22000003</v>
      </c>
      <c r="G60" s="37">
        <f t="shared" si="7"/>
        <v>608121422.51999998</v>
      </c>
      <c r="H60" s="37">
        <f t="shared" si="7"/>
        <v>853702583.00999999</v>
      </c>
      <c r="I60" s="37">
        <f t="shared" si="7"/>
        <v>0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2448185877.3099999</v>
      </c>
    </row>
    <row r="61" spans="1:16" ht="15" customHeight="1">
      <c r="A61" s="50" t="s">
        <v>46</v>
      </c>
      <c r="B61" s="7">
        <v>11992274211</v>
      </c>
      <c r="C61" s="7">
        <v>13197436664.74</v>
      </c>
      <c r="D61" s="23"/>
      <c r="E61" s="32">
        <v>526815574.56</v>
      </c>
      <c r="F61" s="5">
        <v>459546297.22000003</v>
      </c>
      <c r="G61" s="10">
        <v>608121422.51999998</v>
      </c>
      <c r="H61" s="10">
        <v>853702583.00999999</v>
      </c>
      <c r="I61" s="10"/>
      <c r="J61" s="10"/>
      <c r="K61" s="10"/>
      <c r="L61" s="10"/>
      <c r="M61" s="10"/>
      <c r="N61" s="10"/>
      <c r="O61" s="5"/>
      <c r="P61" s="10">
        <f t="shared" si="1"/>
        <v>2448185877.3099999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>+C60+C50+C33+C23+C13+C7+C42</f>
        <v>275378926642</v>
      </c>
      <c r="D76" s="39">
        <f t="shared" ref="D76:M76" si="16">+D60+D50+D33+D23+D13+D7</f>
        <v>15753596712.610001</v>
      </c>
      <c r="E76" s="39">
        <f t="shared" si="16"/>
        <v>16253531051.860001</v>
      </c>
      <c r="F76" s="39">
        <f t="shared" si="16"/>
        <v>18375504149.650002</v>
      </c>
      <c r="G76" s="39">
        <f>+G60+G50+G33+G23+G13+G7+G42</f>
        <v>18077418044.950001</v>
      </c>
      <c r="H76" s="39">
        <f t="shared" ref="H76:K76" si="17">+H60+H50+H33+H23+H13+H7+H42</f>
        <v>18920932395.84</v>
      </c>
      <c r="I76" s="39">
        <f t="shared" si="17"/>
        <v>0</v>
      </c>
      <c r="J76" s="39">
        <f t="shared" si="17"/>
        <v>0</v>
      </c>
      <c r="K76" s="39">
        <f t="shared" si="17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87380982354.910004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 ht="25.5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8">+B76+B87</f>
        <v>275378926642</v>
      </c>
      <c r="C89" s="30">
        <f>+C76+C87</f>
        <v>275378926642</v>
      </c>
      <c r="D89" s="43">
        <f t="shared" si="18"/>
        <v>15753596712.610001</v>
      </c>
      <c r="E89" s="43">
        <f t="shared" si="18"/>
        <v>16253531051.860001</v>
      </c>
      <c r="F89" s="43">
        <f t="shared" si="18"/>
        <v>18375504149.650002</v>
      </c>
      <c r="G89" s="43">
        <f t="shared" si="18"/>
        <v>18077418044.950001</v>
      </c>
      <c r="H89" s="43">
        <f t="shared" si="18"/>
        <v>18920932395.84</v>
      </c>
      <c r="I89" s="43">
        <f t="shared" si="18"/>
        <v>0</v>
      </c>
      <c r="J89" s="43">
        <f t="shared" si="18"/>
        <v>0</v>
      </c>
      <c r="K89" s="43">
        <f t="shared" si="18"/>
        <v>0</v>
      </c>
      <c r="L89" s="43">
        <f t="shared" si="18"/>
        <v>0</v>
      </c>
      <c r="M89" s="43">
        <f t="shared" si="18"/>
        <v>0</v>
      </c>
      <c r="N89" s="43">
        <f t="shared" si="18"/>
        <v>0</v>
      </c>
      <c r="O89" s="43">
        <f>+O76+O87</f>
        <v>0</v>
      </c>
      <c r="P89" s="18">
        <f t="shared" si="15"/>
        <v>87380982354.910004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24.75" customHeight="1">
      <c r="A98" s="58" t="s">
        <v>59</v>
      </c>
      <c r="B98" s="45"/>
      <c r="C98" s="3"/>
      <c r="D98" s="45"/>
    </row>
    <row r="99" spans="1:16" ht="26.25">
      <c r="A99" s="52" t="s">
        <v>108</v>
      </c>
      <c r="B99" s="46"/>
      <c r="C99" s="4"/>
      <c r="D99" s="46"/>
    </row>
    <row r="100" spans="1:16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3" sqref="I13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6">
        <f>'Ejecución gasto Capitul'!E89</f>
        <v>16253531051.860001</v>
      </c>
      <c r="I16" s="26">
        <f>'Ejecución gasto Capitul'!P89</f>
        <v>87380982354.910004</v>
      </c>
      <c r="K16" s="5">
        <v>52549143.200000003</v>
      </c>
    </row>
    <row r="17" spans="8:11">
      <c r="H17" s="26">
        <f>I17</f>
        <v>275378926642</v>
      </c>
      <c r="I17" s="30">
        <f>+'Ejecución gasto Capitul'!C89</f>
        <v>275378926642</v>
      </c>
      <c r="K17" s="5">
        <v>280545437</v>
      </c>
    </row>
    <row r="18" spans="8:11">
      <c r="H18" s="27">
        <f>H16/H17</f>
        <v>5.9022421396064298E-2</v>
      </c>
      <c r="I18" s="27">
        <f>I16/I17</f>
        <v>0.31731179803931631</v>
      </c>
      <c r="K18" s="27">
        <f>K16/K17</f>
        <v>0.18731063232370448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2023-06-01T13:50:15Z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