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omments1.xml" ContentType="application/vnd.openxmlformats-officedocument.spreadsheetml.comments+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massiel.segura\Desktop\Nueva carpeta\"/>
    </mc:Choice>
  </mc:AlternateContent>
  <xr:revisionPtr revIDLastSave="0" documentId="13_ncr:1_{79ACA8A2-0365-4C07-8127-A6181331F2F1}" xr6:coauthVersionLast="47" xr6:coauthVersionMax="47" xr10:uidLastSave="{00000000-0000-0000-0000-000000000000}"/>
  <bookViews>
    <workbookView xWindow="-120" yWindow="-120" windowWidth="29040" windowHeight="15840" xr2:uid="{00000000-000D-0000-FFFF-FFFF00000000}"/>
  </bookViews>
  <sheets>
    <sheet name="Programa 11" sheetId="2" r:id="rId1"/>
    <sheet name="Programa 13" sheetId="5" r:id="rId2"/>
    <sheet name="Programa 14" sheetId="6" r:id="rId3"/>
    <sheet name="Programa 15" sheetId="7" r:id="rId4"/>
    <sheet name="Programa 17" sheetId="9" r:id="rId5"/>
    <sheet name="Programa 18" sheetId="11" r:id="rId6"/>
    <sheet name="Programa 19" sheetId="8" r:id="rId7"/>
    <sheet name="Programa 23" sheetId="10" r:id="rId8"/>
  </sheets>
  <definedNames>
    <definedName name="_xlnm.Print_Area" localSheetId="0">'Programa 11'!$A$1:$J$45</definedName>
    <definedName name="_xlnm.Print_Area" localSheetId="1">'Programa 13'!$A$1:$J$55</definedName>
    <definedName name="_xlnm.Print_Area" localSheetId="2">'Programa 14'!$A$1:$J$65</definedName>
    <definedName name="_xlnm.Print_Area" localSheetId="3">'Programa 15'!$A$1:$J$60</definedName>
    <definedName name="_xlnm.Print_Area" localSheetId="4">'Programa 17'!$A$1:$J$61</definedName>
    <definedName name="_xlnm.Print_Area" localSheetId="5">'Programa 18'!$A$1:$J$46</definedName>
    <definedName name="_xlnm.Print_Area" localSheetId="6">'Programa 19'!$A$1:$J$45</definedName>
    <definedName name="_xlnm.Print_Area" localSheetId="7">'Programa 23'!$A$1:$J$50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7" l="1"/>
  <c r="I30" i="7"/>
  <c r="I31" i="7"/>
  <c r="I32" i="7"/>
  <c r="I29" i="6"/>
  <c r="I30" i="6"/>
  <c r="I31" i="6"/>
  <c r="I32" i="6"/>
  <c r="I33" i="6"/>
  <c r="H29" i="11" l="1"/>
  <c r="F29" i="11"/>
  <c r="D29" i="11"/>
  <c r="I29" i="9"/>
  <c r="I30" i="9"/>
  <c r="I31" i="9"/>
  <c r="I32" i="9"/>
  <c r="I25" i="2" l="1"/>
  <c r="J29" i="8" l="1"/>
  <c r="B49" i="10" l="1"/>
  <c r="B48" i="10"/>
  <c r="B47" i="10"/>
  <c r="I30" i="10"/>
  <c r="J30" i="10"/>
  <c r="B44" i="8" l="1"/>
  <c r="B43" i="8"/>
  <c r="B42" i="8"/>
  <c r="B60" i="9"/>
  <c r="B59" i="9"/>
  <c r="B58" i="9"/>
  <c r="B59" i="7"/>
  <c r="B58" i="7"/>
  <c r="B57" i="7"/>
  <c r="B64" i="6"/>
  <c r="B63" i="6"/>
  <c r="B62" i="6"/>
  <c r="B52" i="5"/>
  <c r="B45" i="11" l="1"/>
  <c r="B44" i="11"/>
  <c r="B43" i="11"/>
  <c r="J29" i="11"/>
  <c r="I25" i="11"/>
  <c r="J30" i="9"/>
  <c r="J31" i="9"/>
  <c r="J32" i="9"/>
  <c r="J30" i="7"/>
  <c r="J31" i="7"/>
  <c r="J32" i="7"/>
  <c r="J30" i="6"/>
  <c r="J31" i="6"/>
  <c r="J32" i="6"/>
  <c r="J33" i="6"/>
  <c r="I29" i="10"/>
  <c r="J29" i="10"/>
  <c r="I25" i="10"/>
  <c r="J29" i="9"/>
  <c r="I25" i="9"/>
  <c r="I29" i="8"/>
  <c r="I25" i="8"/>
  <c r="J29" i="7"/>
  <c r="I25" i="7"/>
  <c r="B54" i="5"/>
  <c r="B53" i="5"/>
  <c r="I31" i="5" l="1"/>
  <c r="J31" i="5"/>
  <c r="I30" i="5"/>
  <c r="J30" i="5"/>
  <c r="J29" i="6"/>
  <c r="I25" i="6"/>
  <c r="I29" i="5"/>
  <c r="I25" i="5"/>
  <c r="B44" i="2"/>
  <c r="B43" i="2"/>
  <c r="B42" i="2"/>
  <c r="J29" i="5" l="1"/>
  <c r="J29" i="2" l="1"/>
  <c r="I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tc={6EEB739C-D090-4D5F-94DB-492BA6B94139}</author>
  </authors>
  <commentList>
    <comment ref="B39" authorId="0" shapeId="0" xr:uid="{00000000-0006-0000-0400-000001000000}">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Revisar el comentario, la desviación física y financiera  fue positiva.
</t>
        </r>
      </text>
    </comment>
  </commentList>
</comments>
</file>

<file path=xl/sharedStrings.xml><?xml version="1.0" encoding="utf-8"?>
<sst xmlns="http://schemas.openxmlformats.org/spreadsheetml/2006/main" count="743" uniqueCount="221">
  <si>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</si>
  <si>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</si>
  <si>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</si>
  <si>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</si>
  <si>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</si>
  <si>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</si>
  <si>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</si>
  <si>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</si>
  <si>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</si>
  <si>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</si>
  <si>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</si>
  <si>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</si>
  <si>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</si>
  <si>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</si>
  <si>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</si>
  <si>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</si>
  <si>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</si>
  <si>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</si>
  <si>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</si>
  <si>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</si>
  <si>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</si>
  <si>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</si>
  <si>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</si>
  <si>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</si>
  <si>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</si>
  <si>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</si>
  <si>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</si>
  <si>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</si>
  <si>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</si>
  <si>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</si>
  <si>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</si>
  <si>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</si>
  <si>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</si>
  <si>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</si>
  <si>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</si>
  <si>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</si>
  <si>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</si>
  <si>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</si>
  <si>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</si>
  <si>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</si>
  <si>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</si>
  <si>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</si>
  <si>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</si>
  <si>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</si>
  <si>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</si>
  <si>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</si>
  <si>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</si>
  <si>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</si>
  <si>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</si>
  <si>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</si>
  <si>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</si>
  <si>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 xml:space="preserve">Presupuesto aprobado:  </t>
  </si>
  <si>
    <t xml:space="preserve">Presupuesto modificado: </t>
  </si>
  <si>
    <t>Total devengado:</t>
  </si>
  <si>
    <t>0206-MINISTERIO DE EDUCACIÓN</t>
  </si>
  <si>
    <t>00	01-MINISTERIO DE EDUCACIÓN</t>
  </si>
  <si>
    <t>Garantizar a los dominicanos y dominicanas una educación de calidad mediante la regulación del servicio educativo nacional, su protección y desarrollo integral a lo largo de la vida para la formación de hombres y mujeres libres, éticos, críticos y creativos capaces de contribuir al desarrollo colectivo y al suyo propio.</t>
  </si>
  <si>
    <t>Lograr una educación de calidad que forme seres humanos éticos, competentes, respetuosos del patrimonio público, que ejercen sus derechos y cumplen sus deberes, que genere oportunidades legítimas de progreso y prosperidad para cada uno y para el colectivo.</t>
  </si>
  <si>
    <t>Una sociedad con igualdad de derechos y oportunidades</t>
  </si>
  <si>
    <t>Educación de calidad para todos y todas.</t>
  </si>
  <si>
    <t xml:space="preserve">	01-MINISTERIO DE EDUCACIÓN</t>
  </si>
  <si>
    <t>2.1.1</t>
  </si>
  <si>
    <t>11-Servicios técnicos pedagógicos</t>
  </si>
  <si>
    <t>Es un programa de dirección y coordinación de carácter pedagógico del sector educativo. Es responsable de dirigir y supervisar la educación en los diferentes niveles y subsistemas educativos, así como todas las disposiciones legales. Además, del desarrollo del currículo y el diseño y aplicación de medios y recursos para el aprendizaje acorde a los avances científicos y tecnológicos.</t>
  </si>
  <si>
    <t>Comunidad educativa</t>
  </si>
  <si>
    <t xml:space="preserve">Familia y la comunidad con espacio para la participación funcionando en el sistema educativo.               </t>
  </si>
  <si>
    <t>% de APMAE funcionando con respecto al programado</t>
  </si>
  <si>
    <t xml:space="preserve">06-Familia y la comunidad con espacio para la participación funcionando en el sistema educativo.           </t>
  </si>
  <si>
    <t>13-Servicios de educación primaria para niños y niñas de 6-11 años</t>
  </si>
  <si>
    <t>2.1.2</t>
  </si>
  <si>
    <t>Este programa tiene como función principal ofertar servicios de Educación Secundaria en las modalidades General y Técnico Profesional para seguir al nivel de formación superior universitario a los jóvenes de 12 a 17 años del 7mo. a 4to. grado de media en dos ciclos.
Entre sus funciones están: 1) formar estudiantes para participar en la sociedad con una conciencia crítica frente al conjunto de creencias, sistema de valores éticos, morales, propios, en el contexto sociocultural en el cual se desarrolla y 2) formar egresados con potencialidades, competencias y correcta autoestima, promoviendo su realización personal en función de sus expectativas de vida, intereses, aptitudes y preferencias vocacionales. Es además, responsable de coordinar y orientar la oferta curricular en la Educación Media y Técnico Profesional y Laboral para que responda a los avances científicos.</t>
  </si>
  <si>
    <t>14-Servicios de educación secundaria para niños (as) y adolescentes de 12-17 años</t>
  </si>
  <si>
    <t>Estudiantes de 12 a 17 años</t>
  </si>
  <si>
    <t>Este programa está destinado a dirigir y supervisar la Educación en el Nivel Primario a niños/as de 6 a 11 años, en los grados 1ro. a 6to; y velar por el cumplimiento de las disposiciones legales referentes al funcionamiento de la educación. Tiene como función principal promover el desarrollo integral del educando en las distintas dimensiones intelectuales, socio afectivo y motriz. Así como, proporcionar a los educandos la formación indispensable para desenvolverse satisfactoriamente en la sociedad y ejercer una ciudadanía consciente, responsable y participativa en el marco de una dimensión ética; propiciar una educación comprometida en la formación de sujetos con identidad personal y social, que construyen sus conocimientos en las diferentes áreas de la ciencia, el arte y la tecnología y velar por el cumplimiento del currículo en los niveles básico y sus modalidades, así como el diseño, aplicación de medios y recursos de aprendizaje acorde con los avances científicos y tecnológicos.</t>
  </si>
  <si>
    <t>Estudiantes de 6 a 11 años</t>
  </si>
  <si>
    <t xml:space="preserve">Niños y niñas reciben servicio educativo en el nivel primario del 1er. Ciclo </t>
  </si>
  <si>
    <t xml:space="preserve">Niños y niñas reciben servicio educativo en el nivel primario del 2do. Ciclo </t>
  </si>
  <si>
    <t xml:space="preserve">Niños y Niñas Reciben Servicio de Educación Especial en el Nivel Primario. </t>
  </si>
  <si>
    <t xml:space="preserve">02-Niños y niñas reciben servicio educativo en el nivel primario del 1er. Ciclo </t>
  </si>
  <si>
    <t>15- Servicios de educación para adolescentes, jóvenes y adultos de 14 años o más.</t>
  </si>
  <si>
    <t>Estudiantes de 14 años o más</t>
  </si>
  <si>
    <t xml:space="preserve"> Incrementada la cobertura y permanencia del nivel primario.</t>
  </si>
  <si>
    <t xml:space="preserve"> Incrementada la cobertura y permanencia del nivel secundario.</t>
  </si>
  <si>
    <t>Reducido el porcentaje de personas jóvenes y adultas con la educación básica y secundaria incompleta.</t>
  </si>
  <si>
    <t>Universalizar la  educación desde el nivel  inicial hasta completar el nivel medio, incluyendo  niños y niñas sin  documentación.</t>
  </si>
  <si>
    <t xml:space="preserve">Niños, Niñas y Adolescentes reciben servicio educativo en el primer ciclo de Educación Secundaria. </t>
  </si>
  <si>
    <t>Adolescentes reciben servicio de educativo en el Segundo Ciclo de Educación Secundaria - Modalidad Académica.</t>
  </si>
  <si>
    <t xml:space="preserve">Adolescentes reciben servicio de educativo en el segundo ciclo de educación secundaria - Modalidad Técnica Profesional. </t>
  </si>
  <si>
    <t>Niños, Niñas y Adolescentes reciben Servicio de Educación Especial Nivel Secundario.</t>
  </si>
  <si>
    <t>Adolescentes de 14 años o Más, Jóvenes y Adultos reciben Programas de Alfabetización.</t>
  </si>
  <si>
    <t>Adolescentes de 14 años o Más, Jóvenes y Adultos reciben Educación Básica de Adultos.</t>
  </si>
  <si>
    <t>Adolescentes de 14 años o Más, Jóvenes y Adultos reciben Educación secundaria de Adultos.</t>
  </si>
  <si>
    <t>Adolescentes de 14 años o Más, Jóvenes y Adultos reciben Educación laboral de adultos.</t>
  </si>
  <si>
    <t xml:space="preserve">17- Instalaciones escolares seguras, inclusivas y sostenibles. </t>
  </si>
  <si>
    <t>Asegurada la continuidad de las operaciones del Minerd</t>
  </si>
  <si>
    <t>Estudiantes</t>
  </si>
  <si>
    <t>Construcción y ampliación de Planteles Escolares (arrastre Sorteo 3).</t>
  </si>
  <si>
    <t>Construcción y Ampliación de Planteles Escolares (arrastre Sorteo 4).</t>
  </si>
  <si>
    <t>Construcción y Ampliación de Planteles Escolares (arrastre Sorteo 1 y 2).</t>
  </si>
  <si>
    <t>Construcción y equipamiento de Estancias Infantiles.</t>
  </si>
  <si>
    <t>Este programa está orientado a diagnosticar los perfiles y categorías docentes y, además, diseñar y poner en vigencia un nuevo esquema de formación, selección, inducción, evaluación y certificación para la carrera docente y el mejoramiento continuo de la calidad educativa.</t>
  </si>
  <si>
    <t>18- Formación y desarrollo de la carrera docente.</t>
  </si>
  <si>
    <t>Mejorados los niveles de desempeño del personal docente.</t>
  </si>
  <si>
    <t>Docentes y estudiantes de magisterio.</t>
  </si>
  <si>
    <t>Docentes de Carrera Certificados para los Servicios Educativos de Inicial, preprimaria, Primaria, Secundaria y Subsistemas.</t>
  </si>
  <si>
    <t>Este programa  tiene como función principal fomentar un mayor conocimiento sobre las dificultades de las personas que necesitan este tipo de educación, tratando de determinar sus causas, tratamiento y prevención, para que se reconozcan sus derechos y se integren a la sociedad como cualquier otro ciudadano ofrecer oportunidades especiales para los alumnos talentosos a fin de potencial izar sus capacidades especiales en cualquiera de los campos en que se manifiesten.</t>
  </si>
  <si>
    <t>Estudiantes de 0 a 20 años con necesidades especificas de apoyo educativo</t>
  </si>
  <si>
    <t>19- SERVICIOS DE EDUCACIÓN PARA NIÑOS/AS,  ADOLESCENTES  DE 0 A 20 AÑOS EN CONDICIÓN ESPECIAL</t>
  </si>
  <si>
    <t>Niños, Niñas, Adolescentes y Jóvenes Adultos entre 0 y 20 Años reciben Educación Especial.</t>
  </si>
  <si>
    <t>02-Niños, Niñas, Adolescentes y Jóvenes Adultos entre 0 y 20 Años reciben Educación Especial.</t>
  </si>
  <si>
    <t xml:space="preserve">Este programa es responsable del primer nivel educativo y será impartido antes de la Educación Primaria y coordinado con la familia y la comunidad. Está dirigido a la población infantil comprendida hasta los seis años. El último año será obligatorio y se inicia a los cinco años de edad. </t>
  </si>
  <si>
    <t>Empoderadas las familias para su participación en los procesos educativos y la gestión escolar</t>
  </si>
  <si>
    <t xml:space="preserve">Involucrar a las familias y la comunidad en la participación en los procesos educativos y la gestión escolar. Propiciar el funcionamiento adecuado de Asociaciones de Padres, Madres, Tutores y Amigos de los centros educativos, a los fines de contribuir con la gestión de la institución educativa. </t>
  </si>
  <si>
    <t xml:space="preserve">03-Niños y niñas reciben servicio educativo en el nivel primario del 2do. Ciclo </t>
  </si>
  <si>
    <t xml:space="preserve">04-Niños y Niñas Reciben Servicio de Educación Especial en el Nivel Primario. </t>
  </si>
  <si>
    <t>Niños y Niñas Reciben Servicio Educativo en el Nivel primario del 1er. Ciclo.</t>
  </si>
  <si>
    <t>Cantidad de estudiantes matriculados en el primer ciclo del nivel primario.</t>
  </si>
  <si>
    <t>Cantidad de estudiantes matriculados en el segundo ciclo del nivel primario.</t>
  </si>
  <si>
    <t xml:space="preserve">02-Niños, Niñas y Adolescentes reciben servicio educativo en el primer ciclo de Educación Secundaria. </t>
  </si>
  <si>
    <t>03-Adolescentes reciben servicio de educativo en el Segundo Ciclo de Educación Secundaria - Modalidad Académica.</t>
  </si>
  <si>
    <t xml:space="preserve">04-Adolescentes reciben servicio de educativo en el segundo ciclo de educación secundaria - Modalidad Técnica Profesional. </t>
  </si>
  <si>
    <t>06-Niños, Niñas y Adolescentes reciben Servicio de Educación Especial Nivel Secundario.</t>
  </si>
  <si>
    <t>Cantidad de estudiantes matriculados en el primer ciclo del nivel secundario.</t>
  </si>
  <si>
    <t>Cantidad de estudiantes matriculados en el segundo ciclo de educación secundaria modalidad Técnico Profesional.</t>
  </si>
  <si>
    <t>Cantidad de estudiantes matriculados en el segundo ciclo de educación secundaria modalidad Artes.</t>
  </si>
  <si>
    <t>Cantidad de estudiantes con NEAE atendidos en las aulas regulares del nivel secundario.</t>
  </si>
  <si>
    <t xml:space="preserve">Cantidad de personas alfabetizadas </t>
  </si>
  <si>
    <t>Cantidad  estudiantes inscritos en la educación básica de adultos</t>
  </si>
  <si>
    <t>Cantidad estudiantes inscritos en la educación secundaria de adultos</t>
  </si>
  <si>
    <t>Cantidad estudiantes inscritos en la educación laboral de adultos</t>
  </si>
  <si>
    <t>02-Adolescentes de 14 años o Más, Jóvenes y Adultos reciben Educación Básica de Adultos.</t>
  </si>
  <si>
    <t>06-Adolescentes de 14 años o Más, Jóvenes y Adultos reciben Educación secundaria de Adultos.</t>
  </si>
  <si>
    <t>07-Adolescentes de 14 años o Más, Jóvenes y Adultos reciben Educación laboral de adultos.</t>
  </si>
  <si>
    <t>08-Adolescentes de 14 años o Más, Jóvenes y Adultos reciben Programas de Alfabetización.</t>
  </si>
  <si>
    <t>Este programa está orientada a la construcción y adecuación de los planteles escolares y estancias infantiles; para que ofrezcan entornos de aprendizaje adecuados, seguros, inclusivos y eficaces para todos; que respondan a la proyección de la población y a las necesidades de nuestros estudiantes, atendiendo a los criterios de accesibilidad universal, que cumplan con las normas nacionales de construcción, con seguridad sísmica y reducción de vulnerabilidad frente a otros riesgos, garantizando el desarrollo de las actividades de la comunidad educativa.</t>
  </si>
  <si>
    <t>Cantidad de Estancias construidas y equipadas</t>
  </si>
  <si>
    <t>Cantidad de aulas construidas y/o ampliados</t>
  </si>
  <si>
    <t>02-Construcción y ampliación de Planteles Escolares (arrastre Sorteo 3).</t>
  </si>
  <si>
    <t>03-Construcción y Ampliación de Planteles Escolares (arrastre Sorteo 4).</t>
  </si>
  <si>
    <t>04-Construcción y Ampliación de Planteles Escolares (arrastre Sorteo 1 y 2).</t>
  </si>
  <si>
    <t>05-Construcción y equipamiento de Estancias Infantiles.</t>
  </si>
  <si>
    <t>Obras de arrastre para cubrir las brechas en la oferta de infraestructura escolar.</t>
  </si>
  <si>
    <t>Cantidad de docentes certificados en la carrera</t>
  </si>
  <si>
    <t>Certificar los conocimientos y aptitudes adquiridos por los docentes de los diferentes niveles y modalidades.</t>
  </si>
  <si>
    <t>05-Docentes de Carrera Certificados para los Servicios Educativos de Inicial, preprimaria, Primaria, Secundaria y Subsistemas.</t>
  </si>
  <si>
    <t>Cantidad de estudiantes atendidos en los centros de educación especial y aulas específicas.</t>
  </si>
  <si>
    <t>Niños, niñas, adolescentes y jóvenes entre 0 y 20 años en centros de educación especial y aulas específicas.</t>
  </si>
  <si>
    <t>Incrementada la cobertura por los niveles de enseñanza</t>
  </si>
  <si>
    <t>Implantar y garantizar  un sistema educativo nacional de calidad, que capacite para el aprendizaje continuo a lo largo de la vida, propicie el desarrollo humano y un ejercicio progresivo de ciudadanía responsable, en el marco de valores morales y principios éticos consistentes con el desarrollo sostenible y la equidad de género.</t>
  </si>
  <si>
    <t>Niños y niñas reciben servicio de educación del 2do. ciclo nivel inicial</t>
  </si>
  <si>
    <t>Niños y niñas de 3 a 5 años</t>
  </si>
  <si>
    <t>Incrementada la cobertura del nivel inicial</t>
  </si>
  <si>
    <t>23- Servicio Educativo del Grado Preprimario Nivel Inicial</t>
  </si>
  <si>
    <t>Cantidad de niños 3 a 5 años matriculados en el segundo ciclo del nivel inicial.</t>
  </si>
  <si>
    <t>02-Niños y niñas reciben servicio de educación del 2do. ciclo nivel inicial</t>
  </si>
  <si>
    <t>Cantidad de estudiantes con NEAE atendidos en las aulas regulares en el del nivel primario.</t>
  </si>
  <si>
    <t>Niños y niñas reciben servicio de educación del 2do. ciclo nivel inicial.</t>
  </si>
  <si>
    <t>Niños y niñas reciben servicio de educación especial en el nivel inicial.</t>
  </si>
  <si>
    <t>03-Niños y niñas reciben servicio de educación especial en el nivel inicial.</t>
  </si>
  <si>
    <t>Niños y niñas reciben servicio de educación especial en el nivel inicial</t>
  </si>
  <si>
    <t>REVISIÓN</t>
  </si>
  <si>
    <t>CORRECTO</t>
  </si>
  <si>
    <t>OBSERVACIONES</t>
  </si>
  <si>
    <t>Columna1</t>
  </si>
  <si>
    <t>ESTE PRODUCTO NO TIENE METAS DE EJECUCIÓN EN EL DOCUMENTO FUENTE, PERO SI EN EL SIGEF</t>
  </si>
  <si>
    <t>I -Información Institucional</t>
  </si>
  <si>
    <t>Este programa tiene como finalidad garantizar los servicios de la Educación de Adultos en los niveles Primario y Secundario (general y laboral) en las modalidades presenciales y semipresenciales y velar por el cumplimiento de una oferta curricular acorde con los adultos de 15 años o más que por diferentes razones socioeconómicas no logran insertarse en los niveles tradicionales. Entre sus funciones están: ofrecer al adulto capacitación en el área laboral, que facilite su integración al mundo de trabajo contribuyendo al desarrollo del país; ayudar al proceso de autorrealización del adulto a través de un desarrollo intelectual, profesional, social, moral y espiritual; desarrollar en él una profunda conciencia ciudadana para que participe en los procesos democráticos y políticos de la sociedad.</t>
  </si>
  <si>
    <t>Cantidad de estudiantes matriculados en el segundo ciclo del nivel secundario modalidad académica.</t>
  </si>
  <si>
    <t>Informe físico financiero julio-diciembre</t>
  </si>
  <si>
    <t>En términos financieros, este producto presenta una desviación positiva de 27.67%. Esto se debe principalmente al incremento en el concepto de transferencias corrientes para las juntas descentralizadas de esta modalidad con fines de mantenimiento de los centros educativos.
Este producto no presenta desviación en la ejecución física.</t>
  </si>
  <si>
    <t>En términos financieros, este producto presenta una desviación positiva de 20.88%. Esto se debe principalmente al incremento en el concepto de transferencias corrientes para las juntas descentralizadas del nivel Inicial con fines de mantenimiento de los centros educativos.
Este producto no presenta desviación en la ejecución física.</t>
  </si>
  <si>
    <t>En términos financieros, este producto presenta una desviación negativa de18.14% en el periodo julio-diciembre del año 2022. Esto se debe principalmente a subejecución  en el concepto de contratación de servicios. El inicio del año escolar retrasó las actividades pautadas en el 3er trimestre y fueron reprogramadas para el 4to trimestre, a pesar de esto, no pudieron ser ejecutadas.
La desviación física de 11 puntos porcentuales menor a la meta programada, se debió a que se encuentran en proceso de validación 598 centros educativos, donde fueron identificados padres y madres que no aparecieron en los registros de asistencia de la conformación de las APMAE, por tanto, no cumplen con lo que establece la Ordenanza 09-2000.</t>
  </si>
  <si>
    <t>1. Monitorear y acompañar a técnicos regionales y distritales en el proceso de conformación de las directivas asociaciones de padres, madres y amigos, en los centros educativos, para medir el nivel de avance.  Noviembre de 2023.
2. Realizar talleres de orientación a representantes de nuevas directivas de las Apmae, en sus roles y funciones establecidos en la Ordenanza 9-20000 (modificada), para que empoderen y colaboren con la gestión de los centros educativos. Febrero-marzo de 2023</t>
  </si>
  <si>
    <t>En términos financieros, este producto presenta una desviación negativa de 34.40%. Esto se debe principalmente a que se redujeron los recursos de este producto para compensar el déficit de remuneraciones y contribuciones de los docentes y el pago de obras de arrastre. 
Este producto no presenta desviaciones significativas en la ejecución física.</t>
  </si>
  <si>
    <t xml:space="preserve">En términos financieros, este producto presenta una desviación positiva de 87.95%. Esto se debe principalmente al incremento en el concepto de transferencias corrientes para las juntas descentralizadas del nivel Primario con fines de mantenimiento de los centros educativos.
Este producto no presenta desviaciones significativas en la ejecución física..
</t>
  </si>
  <si>
    <t xml:space="preserve"> Con respecto a la programación financiera se ha identificado que este producto no es posible ejecutarlo con esta estructura porque se superpone con los productos 02 y 03 del programa. En la revisión de estructura para el año 2023 se suprime este producto y se crea un indicador para dar seguimiento a esta población desde los productos antes mencionados.
La desviación negativa de 27 puntos porcentuales en la ejecución física con relación a lo programado, es porque desde la Dirección de Educación Especial se realizan evaluaciones a los estudiantes para identificar las necesidades específicas de apoyo educativo, lo que produce traslados de niños hacia las aulas regulares de los centros educativos.</t>
  </si>
  <si>
    <t xml:space="preserve">1. Realizar en contexto una campaña de motivación y concienciación en 5,092 centros educativos sobre responsabilidad del estado en el cumplimiento del derecho a la educación primaria de los estudiantes en sobreedad por inscripción tardía. Junio de 2023. 
2. Realizar encuentros, en contexto, de orientación, sensibilización y motivación para garantizar que los niños y las niñas del período etario de 9 a 11 años permanezcan en la escuela, con mira a la finalización de la matrícula inicial en el Nivel Primario. Junio de 2023. 
3. Realizar un levantamiento de información sobre la cantidad de niños en edad escolar fuera de las aulas de educación Primaria. Marzo de 2023. 
4. Realizar y dar acompañamientos pedagógicos a centros educativos para el fortalecimiento de la práctica docente y garantizar el desarrollo de competencias curriculares en los estudiantes del Nivel primario. Marzo, junio, septiembre y diciembre de 2023. 
5. Orientar estrategias que fortalezcan los aprendizajes de los estudiantes que presentan Necesidades Específicas de Apoyos Educativos. Marzo de 2023. </t>
  </si>
  <si>
    <t xml:space="preserve">En términos financieros, este producto presenta una desviación positiva de 206.07% con respecto al monto programado ejecutar en el 2do semestre. Esto se debe principalmente al incremento en el concepto de transferencias corrientes para las juntas descentralizadas del nivel Secundario con fines de mantenimiento de los centros educativos.
La desviación física de 8.4 puntos porcentuales, menor a la matrícula programada del primer ciclo de educación secundaria, se debe a que se inscribieron menos estudiantes de lo esperado. </t>
  </si>
  <si>
    <t>En términos financieros, este producto presenta una desviación positiva de 12.07%. Esto se debe principalmente al incremento en el concepto de transferencias corrientes para las juntas descentralizadas de esta modalidad con fines de mantenimiento de los centros educativos.
Este producto no presenta desviaciones significativas en la ejecución física.</t>
  </si>
  <si>
    <t xml:space="preserve">En términos financieros, este producto presenta una desviación negativa de 68.09%. Esto se debe a que se reduce el presupuesto original para compensar salarios a docentes y transferencias corrientes a las juntas descentralizadas.
En cuanto a la ejecución física, se registró una desviación positiva del 16.8%, la cual se atribuye a la implementación de nuevas ofertas educativas (menciones) en los centros educativos de artes. </t>
  </si>
  <si>
    <t>Con respecto a la programación financiera se ha identificado que este producto no es posible ejecutarlo con esta estructura porque se superpone con los productos 02, 03, 04 y 05 del programa. En la revisión de estructura para el año 2023 se suprime este producto y se crea un indicador para dar seguimiento a esta población desde los productos antes mencionados.
La desviación negativa de 19.4 puntos porcentuales en la ejecución física con relación a lo programado, es porque desde la Dirección de Educación Especial se realizan evaluaciones a los estudiantes para identificar las necesidades específicas de apoyo educativo, lo que produce traslados de niños hacia las aulas regulares de los centros educativos.</t>
  </si>
  <si>
    <t>1. Construir aulas móviles de emergencia, rehabilitar centros; y construir nuevas y terminar aulas de arrastre. Enero -diciembre de 2023. 
2. Convertir liceos a politécnicos y equipar los talleres de ETP. Incrementar la cobertura, extensión de la oferta de la modalidad de Técnico Profesional y Artes. 
3. Contratar un especialista para asistencia técnica para elaborar un plan para la reinserción y retención de los estudiantes del primer y segundo ciclo del nivel secundario. Marzo de 2023.
4. Diseñar, producir y difundir una estrategia de comunicación, sensibilización e incidencia, con el objetivo de concienciar a los estudiantes, las familias y la sociedad en general sobre la importancia de terminar la escuela. Marzo de 2023. 
5. Diseñar e implementar un programa de espacios flexibles y de enriquecimientos, para los estudiantes que están en riesgo de abandono escolar y para los que se han reinsertado a la escuela. Marzo de 2023. 
6. Orientar a los técnicos nacionales, regionales y distritales de las modalidades y primer ciclo del nivel secundario, sobre la estrategia de atención a los estudiantes con NEAE, con el propósito de reducir los niveles de abandono y repitencia de los estudiantes con estas condicionantes. Enero-junio de 2023. 
7. Acompañar los centros educativos del nivel secundario que implementaron el programa Te Quiero en Secundaria y Espacios de Enriquecimiento durante el año escolar 2022-2023. Marzo-abril de 2023.</t>
  </si>
  <si>
    <t xml:space="preserve">Este producto no presenta desviaciones financieras significativas respecto al monto programado para el 2do semestre.
La desviación física de 25.8 puntos porcentuales menor a la matrícula programada en educación básica de adultos, es porque se inscribieron en el sector público menos estudiantes de lo esperado en este año escolar.
</t>
  </si>
  <si>
    <t>Este producto no presenta desviaciones financieras significativas respecto al monto programado para el 2do semestre.
La desviación física de 29.7 puntos porcentuales menor a la matrícula programada en educación secundaria de adultos, se debió a que se inscribieron en el sector público menos estudiantes de lo esperado</t>
  </si>
  <si>
    <t>En el segundo semestre del año 2022 se logró conformar y poner en funcionamiento 5,493 APMAE, lo que representa un 89 % de ejecución física en función de la meta programada.</t>
  </si>
  <si>
    <t xml:space="preserve">En el segundo semestre del  2022, se logró atender 450,837 niños y niñas en el primer ciclo del nivel primario, lo que representa un 96 % de ejecución física en función de la meta programada. </t>
  </si>
  <si>
    <t xml:space="preserve">En el segundo semestre del  2022, se logró atender 455,095 niños y niñas en el segundo ciclo del nivel primario, lo que representa un 94 % de ejecución física en función de la meta programada. </t>
  </si>
  <si>
    <t xml:space="preserve">En el segundo semestre del  2022, se logró atender 3,440 niños y niñas en educación especial -nivel primario, lo que representa un 73 % de ejecución física en función de la meta programada. </t>
  </si>
  <si>
    <t xml:space="preserve">En el segundo semestre del 2022,  se logró atender 393,425, lo que representa un 91.6 % de ejecución física en función de la meta programada de 429,413 niños, niñas y adolescentes. </t>
  </si>
  <si>
    <t xml:space="preserve">En el segundo semestre del 2022 se logró atender 170,032 adolescentes en el segundo ciclo de educación secundaria, lo que representa un 95.3% de ejecución física en función de la meta programada (ajustada en el cuarto trimestre). </t>
  </si>
  <si>
    <t>En el segundo semestre del  2022 se logró atender 457 niños, niñas y adolescentes en educación especial, nivel secundario, lo que representa un 80.6 % de ejecución física en función de la meta programada de 567 niños, niñas y adolescentes</t>
  </si>
  <si>
    <t>En el segundo semestre del 2022 se logró atender 84,784 adolescentes en la modalidad técnico profesional de educación secundaria, lo que representa un 94.2 % de ejecución física en función de la meta programada de 90,059 adolescentes.</t>
  </si>
  <si>
    <t xml:space="preserve">En el segundo semestre del  2022 se logró atender 12,663 adolescentes en la modalidad en artes de educación secundaria, lo que representa un 116.8% de ejecución física en función de la meta programada de 10,840 adolescentes. </t>
  </si>
  <si>
    <t>En el segundo semestre del 2022 se logró atender 68,871 adolescentes de 14 años o más, jóvenes y adultos en la educación básica de adultos, lo que representa un 74.2% de ejecución física en función de la meta programada de 92,780</t>
  </si>
  <si>
    <t xml:space="preserve">En el segundo semestre del 2022 e logró atender 115,905 adolescentes de 14 años o más, jóvenes y adultos en la educación secundaria de adultos, lo que representa un 70.3% de ejecución física en función de la meta programada de 165,000. </t>
  </si>
  <si>
    <t xml:space="preserve">En el segundo semestre del 2022 se logró atender 21,459 estudiantes en el servicio de educación laboral de adultos, lo que representa un 93.3% de ejecución física en función de la meta programada. </t>
  </si>
  <si>
    <t xml:space="preserve">En el segundo semestre del 2022 se logró alfabetizar 1,199 adolescentes de 14 años o más, jóvenes y adultos, lo que representa un 11.1 % de ejecución física, en función de la meta programada (modificada). </t>
  </si>
  <si>
    <t>En términos financieros, este producto presenta una desviación positiva  de 46.71%. Esto se debe a que fueron regulados los anticipos financieros, incluyendo fondos del 1er semestre.
La desviación física negativa de 88.9 puntos porcentuales  se debió a que las actividades realizadas requieren la ejecución de otras para lograr la meta establecida, la cual aún está en proceso de reestructuración. Por esta razón, los resultados esperados no se han
reflejado en el año.</t>
  </si>
  <si>
    <t>Este producto no presenta desviaciones financieras significativas respecto al monto programado para el 2do semestre.
En cuanto a la desviación física, se observa una disminución de 6.7 puntos porcentuales debido a que la cifra presentada es preliminar. Aún se está procesando la matrícula final, lo que se hace manualmente.</t>
  </si>
  <si>
    <t>1. Elaborar diseño, ejecución y evaluación de programa de animación a la lectura y la escrita en el subsistema de educación de personas jóvenes y adultas. Enero-diciembre de 2023.
2. Realizar jornadas comunitarias de motivación y orientación sobre la educación básica flexible y la continuidad educativa de personas jóvenes y adultos ofertada por la DGEPJA. Junio-diciembre de 2023.
3. Realizar encuentro con instituciones gubernamentales, no gubernamentales y de la sociedad civil para el fortalecimiento de alianzas para articular estrategias de promoción y animación a la lectura y la escritura. Abril-junio de 2023.
4. Coordinar acciones con 20 instituciones que trabajan por y para personas con discapacidad a través de mesas consultivas para fortalecimiento del programa de transición a la vida adulta y laboral para estudiantes con discapacidad (PTVAL) en los centros de educación especial. Enero-marzo y octubre-diciembre de 2023.
5. Diseñar e implementar una estrategia de comunicación y promoción del Plan de Alfabetización y el Programa militar y Policía militar. Enero-diciembre de 2023.
6. Desarrollar programas de capacitación continua con facilitadores, coordinadores y animadores que trabajan en el Plan nacional de alfabetización sobre su práctica y la mejora continua. Abril-diciembre de 2023.</t>
  </si>
  <si>
    <t>En términos financieros, este producto presenta una desviación negativa de 14.66% en los fondos programados para el 2do semestre. Esto se debe a que  la Ley No. 118-21 que autoriza al Ministerio de Educación -y otras instituciones-, a desarrollar el plan de terminación solo de las obras que conllevan una ejecución superior al tope límite del veinticinco por ciento del presupuesto base. Se pagaron en el 2do semestre las obras depuradas que remitió el Ministerio de Obras Públicas.
La desviación positiva de 906.7 puntos porcentuales por encima de la meta programada ajustada se debió a que la supervisión se enfocó en las obras del tercer sorteo, que presentaban menos situaciones en torno al nudo legal, lo que produjo un aumento significativo en función de la meta ajustada.</t>
  </si>
  <si>
    <t>En el segundo semestre del  2022 se logró construir 242 aulas de arrastre del cuarto sorteo, por encima de la meta programada ajustada a 13 aulas, lo que representa un 1,861.5% de ejecución.</t>
  </si>
  <si>
    <t>En términos financieros, este producto presenta una desviación positiva de 28.51%. Esto se debe a que en el 4to trimestre se agilizaron los pagos pendientes del año.
La desviación positiva de 1,761.5 puntos porcentuales por encima de la meta programada ajustada se debió a que la supervisión se enfocó en las obras del cuarto sorteo, que presentaban menos situaciones en torno al nudo legal.</t>
  </si>
  <si>
    <t>En términos financieros, este producto presenta una desviación positiva de 13.47%. Esto se debe a que en el 4to trimestre se agilizaron los pagos pendientes del año.
La desviación física de 74.8 puntos porcentuales por debajo de la meta programada se debió al impedimento o nudo legal para pagar los contratos de las obras escolares del Plan Nacional de Edificaciones Escolares, ya que en su gran mayoría excede el 25 % del monto contratado, producto de la pandemia.</t>
  </si>
  <si>
    <t>En el segundo semestre del 2022 se programó construir 437 aulas de arrastre correspondientes a los sorteos 1 y 2, de los cuales se logró construir 110 aulas para un 25.2 % de ejecución</t>
  </si>
  <si>
    <t>En el segundo semestre del  2022 se logró construir y equipar 3 estancias infantiles, lo que representa un 11.5% de ejecución física en función de la meta programada.</t>
  </si>
  <si>
    <t>En términos financieros, este producto presenta una desviación negativa de 37.46% en los fondos programados para el 2do semestre. Esto se debe a que  la Ley No. 118-21 que autoriza al Ministerio de Educación -y otras instituciones-, a desarrollar el plan de terminación solo de las obras que conllevan una ejecución superior al tope límite del veinticinco por ciento del presupuesto base. Se pagaron en el 2do semestre las obras depuradas que remitió el Ministerio de Obras Públicas.
La desviación física de 88.5 puntos porcentuales por debajo de la meta programada, es por causa del impedimento o nudo legal para pagar los contratos de las obras escolares del Plan Nacional de Edificaciones Escolares, ya que en su gran mayoría excede el 25 % del monto contratado, producto de la pandemia</t>
  </si>
  <si>
    <t>1. Supervisar y fiscalizar el proceso de construcción de los centros y estancias infantiles. Enero-diciembre de 2023.
2. Dar seguimiento y supervisar la rehabilitación a los planteles escolares existentes, conforme los requerimientos. Enero-diciembre de 2023.
3. Supervisar el mantenimiento preventivo y correctivo incluyendo los problemas sanitarios y eléctricos en los centros educativos, según requerimiento. Enero-diciembre de 2023.</t>
  </si>
  <si>
    <r>
      <t>En términos financieros, este producto presenta una desviación negativa de 79.69%. Esto se debe principalmente a que p</t>
    </r>
    <r>
      <rPr>
        <i/>
        <sz val="11"/>
        <rFont val="Calibri"/>
        <family val="2"/>
        <scheme val="minor"/>
      </rPr>
      <t>ara la puesta en marcha del Plan Nacional de Certificación, se necesita contar con expertos en el área, que no se encuentran dentro del Ministerio de Educación, por lo que se ha acudido a solicitar contrataciones, estas presentan atrasos por lentitud en los procesos y la priorización de otras acciones financieras como pagos de nómina.</t>
    </r>
    <r>
      <rPr>
        <i/>
        <sz val="11"/>
        <color theme="1"/>
        <rFont val="Calibri"/>
        <family val="2"/>
        <scheme val="minor"/>
      </rPr>
      <t xml:space="preserve">
En cuanto a la programación física, no se logró la meta establecida debido a que la puesta en marcha del Plan Nacional de Certificación requiere de la contratación de expertos en áreas que no se encuentran dentro del Ministerio de Educación. La contratación de estos expertos se ha visto retrasada debido a procesos lentos y a la priorización de otras acciones financieras, como el pago de nómina. </t>
    </r>
  </si>
  <si>
    <t>1. Contratar servicios de consultoría de expertos para el diseño de un sistema de certificación de los docentes de la educación pública preuniversitaria dominicana, y la correspondiente creación, pilotaje y calibración de ítems, instrumentos y protocolos de aplicación de las evaluaciones y pruebas de certificación. Mayo-junio de 2023.
2. Preparar proceso de certificación docente para su aplicación en el año 2024. Septiembre-noviembre de 2023.
3. Realizar de un diagnóstico base en el marco del sistema de carrera docente y la certificación docente. Junio-julio de 2023.</t>
  </si>
  <si>
    <t>En el segundo semestre del 2022 se logró atender 4,815 niños, niñas y adolescentes entre 0 y 20 años en educación especial,
lo que representa un 77.7 % de ejecución física en función de la meta programada de 6,198.</t>
  </si>
  <si>
    <t xml:space="preserve">En términos financieros, este producto no presenta desviaciones significativas con respecto al presupuesto programado para el 2do semestre.
Este producto tuvo una desviación negativa del 22.3% en la ejecución física con respecto a lo programado. Esto se debió a que, desde la Dirección de Educación Especial, se llevan a cabo evaluaciones a los estudiantes con el fin de identificar las necesidades específicas de apoyo educativo. En consecuencia, se produjo traslados de niños hacia las aulas regulares de los centros educativos, lo que afecto la ejecución física del producto. </t>
  </si>
  <si>
    <t>En el segundo semestre del  2022 se logró atender 164,275 niños y niñas en el segundo ciclo del nivel inicial, lo que representa un 98.5% de
ejecución física en función de la meta programada de 166,726 niños y niñas</t>
  </si>
  <si>
    <t>En el segundo semestre del 2022 se logró atender 918 niños y niñas en educación especial del nivel inicial, lo que representa un 97.6% de
ejecución física en función de la meta programada de 940 niños y niñas.</t>
  </si>
  <si>
    <t>Con respecto a la programación financiera se ha identificado que este producto no es posible ejecutarlo con esta estructura porque se superpone con los productos 02, 03, 04 y 05 del programa. En la revisión de estructura para el año 2023 se suprime este producto y se crea un indicador para dar seguimiento a esta población desde los productos antes mencionados.
Este producto no presenta desviación en la ejecución física.</t>
  </si>
  <si>
    <t>1. Ampliar los centros educativos con aulas de inicial programadas en la primera fase del Proyecto de Ampliación de la Cobertura del nivel inicial. Enero-diciembre de 2023.
2. Dotar de mobiliarios y recursos educativos a las aulas del nivel inicial (niños de 3 años) proyectadas para el año escolar 2023-2024. Enero-marzo de 2023.
3. Diseñar y desarrollar campañas, utilizando diversos recursos digitales e impresos sobre la importancia de la atención integral en la infancia para generar compromiso en las familias y las comunidades. Marzo-octubre de 2023.
4. Dar seguimiento a la implementación de protocolo de transición del Inaipi y el Minerd. Abril-agosto de 2023.
5. Desarrollar e implementar de programas, planes y proyectos con alianzas de instancia que promuevan las competencias en el nivel inicial. Junio-septiembre de 2023.</t>
  </si>
  <si>
    <t>En el segundo semestre del  2022 se logró construir 151 aulas, superando significativamente la meta programada ajustada de 15 aulas, lo que equivale a una ejecución del 1006.7%.</t>
  </si>
  <si>
    <t>Sin logros alcanzados en el segundo semestre del 2022.</t>
  </si>
  <si>
    <t>Adolescentes reciben servicio de educativo en el Segundo ciclo de Educación Secundaria - Modalidad Artes.</t>
  </si>
  <si>
    <t>05-Adolescentes reciben servicio de educativo en el Segundo ciclo de Educación Secundaria - Modalidad Artes.</t>
  </si>
  <si>
    <t xml:space="preserve">1. Adquirir Software para realizar un levantamiento continuo de información de los estudiantes con NEAE que asisten a escuelas regulares en todos los niveles y modalidades. Enero-marzo de 2023.
2. Determinar en coordinación con las regionales y distritos las necesidades y espacios disponibles para la creación de nuevas aulas específicas para la inclusión educativa de estudiantes con discapacidad según necesidad y ubicación geográfica. Enero-marzo y octubre de 2023.
3. Concientizar a la comunidad educativa sobre los derechos a la educación de las personas con discapacidad, a través una campaña de sensibilización y la conmemoración de días nacionales e internacionales de la discapacidad. Enero-diciembre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</si>
</sst>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sz val="9"/>
      <color indexed="8"/>
      <name val="Segoe UI"/>
      <family val="2"/>
    </font>
    <font>
      <i/>
      <sz val="11"/>
      <name val="Calibri"/>
      <family val="2"/>
      <scheme val="minor"/>
    </font>
    <font>
      <b/>
      <sz val="9"/>
      <name val="Calibri"/>
      <family val="2"/>
    </font>
    <font>
      <b/>
      <sz val="9"/>
      <color rgb="FF0070C0"/>
      <name val="Calibri"/>
      <family val="2"/>
    </font>
    <font>
      <b/>
      <sz val="9"/>
      <color rgb="FFFF0000"/>
      <name val="Calibri"/>
      <family val="2"/>
    </font>
    <font>
      <sz val="9"/>
      <color rgb="FF0070C0"/>
      <name val="Calibri"/>
      <family val="2"/>
    </font>
    <font>
      <sz val="11"/>
      <color rgb="FF0070C0"/>
      <name val="Calibri"/>
      <family val="2"/>
    </font>
    <font>
      <sz val="9"/>
      <color rgb="FFFF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style="thin">
        <color rgb="FFA6A6A6"/>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14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0" fontId="16" fillId="9" borderId="24" xfId="0" applyFont="1" applyFill="1" applyBorder="1" applyAlignment="1" applyProtection="1">
      <alignment vertical="top" wrapText="1"/>
      <protection locked="0"/>
    </xf>
    <xf numFmtId="49" fontId="23" fillId="9" borderId="40" xfId="3" applyNumberFormat="1" applyFont="1" applyFill="1" applyBorder="1" applyAlignment="1">
      <alignment horizontal="center" vertical="center" wrapText="1"/>
    </xf>
    <xf numFmtId="166" fontId="16" fillId="9" borderId="28" xfId="0" applyNumberFormat="1" applyFont="1" applyFill="1" applyBorder="1" applyAlignment="1" applyProtection="1">
      <alignment horizontal="center" vertical="center" wrapText="1" readingOrder="1"/>
      <protection locked="0"/>
    </xf>
    <xf numFmtId="166" fontId="18" fillId="9" borderId="22" xfId="0" applyNumberFormat="1" applyFont="1" applyFill="1" applyBorder="1" applyAlignment="1" applyProtection="1">
      <alignment horizontal="center" vertical="center" wrapText="1" readingOrder="1"/>
      <protection locked="0"/>
    </xf>
    <xf numFmtId="0" fontId="21" fillId="0" borderId="18" xfId="0" applyFont="1" applyBorder="1" applyAlignment="1" applyProtection="1">
      <alignment horizontal="left" vertical="center" wrapText="1"/>
      <protection locked="0"/>
    </xf>
    <xf numFmtId="166" fontId="16" fillId="0" borderId="28" xfId="0" applyNumberFormat="1" applyFont="1" applyBorder="1" applyAlignment="1" applyProtection="1">
      <alignment horizontal="center" vertical="center" wrapText="1"/>
      <protection locked="0"/>
    </xf>
    <xf numFmtId="0" fontId="16" fillId="9" borderId="0" xfId="0" applyFont="1" applyFill="1" applyAlignment="1" applyProtection="1">
      <alignment vertical="top" wrapText="1"/>
      <protection locked="0"/>
    </xf>
    <xf numFmtId="49" fontId="23" fillId="9" borderId="0" xfId="3" applyNumberFormat="1" applyFont="1" applyFill="1" applyAlignment="1">
      <alignment horizontal="center" vertical="center" wrapText="1"/>
    </xf>
    <xf numFmtId="165" fontId="16" fillId="0" borderId="0" xfId="0" applyNumberFormat="1" applyFont="1" applyAlignment="1" applyProtection="1">
      <alignment horizontal="center" vertical="center" wrapText="1" readingOrder="1"/>
      <protection locked="0"/>
    </xf>
    <xf numFmtId="166" fontId="16" fillId="9" borderId="0" xfId="0" applyNumberFormat="1" applyFont="1" applyFill="1" applyAlignment="1" applyProtection="1">
      <alignment horizontal="center" vertical="center" wrapText="1" readingOrder="1"/>
      <protection locked="0"/>
    </xf>
    <xf numFmtId="166" fontId="16" fillId="0" borderId="0" xfId="0" applyNumberFormat="1" applyFont="1" applyAlignment="1" applyProtection="1">
      <alignment horizontal="center" vertical="center" wrapText="1"/>
      <protection locked="0"/>
    </xf>
    <xf numFmtId="10" fontId="16" fillId="7" borderId="0" xfId="2" applyNumberFormat="1" applyFont="1" applyFill="1" applyBorder="1" applyAlignment="1" applyProtection="1">
      <alignment horizontal="center" vertical="center" wrapText="1" readingOrder="1"/>
      <protection locked="0"/>
    </xf>
    <xf numFmtId="167" fontId="16" fillId="7" borderId="0" xfId="0" applyNumberFormat="1" applyFont="1" applyFill="1" applyAlignment="1" applyProtection="1">
      <alignment horizontal="center" vertical="center" wrapText="1" readingOrder="1"/>
      <protection locked="0"/>
    </xf>
    <xf numFmtId="0" fontId="15" fillId="8" borderId="41" xfId="0" applyFont="1" applyFill="1" applyBorder="1" applyAlignment="1">
      <alignment horizontal="center" vertical="center" wrapText="1" readingOrder="1"/>
    </xf>
    <xf numFmtId="0" fontId="15" fillId="8" borderId="42" xfId="0" applyFont="1" applyFill="1" applyBorder="1" applyAlignment="1">
      <alignment horizontal="center" vertical="center" wrapText="1" readingOrder="1"/>
    </xf>
    <xf numFmtId="0" fontId="15" fillId="8" borderId="43" xfId="0" applyFont="1" applyFill="1" applyBorder="1" applyAlignment="1">
      <alignment horizontal="center" vertical="center" wrapText="1" readingOrder="1"/>
    </xf>
    <xf numFmtId="49" fontId="23" fillId="9" borderId="22" xfId="3" applyNumberFormat="1" applyFont="1" applyFill="1" applyBorder="1" applyAlignment="1">
      <alignment horizontal="center" vertical="center" wrapText="1"/>
    </xf>
    <xf numFmtId="10" fontId="16" fillId="7" borderId="22" xfId="2" applyNumberFormat="1" applyFont="1" applyFill="1" applyBorder="1" applyAlignment="1" applyProtection="1">
      <alignment horizontal="center" vertical="center" wrapText="1" readingOrder="1"/>
      <protection locked="0"/>
    </xf>
    <xf numFmtId="167" fontId="16" fillId="7" borderId="22" xfId="0" applyNumberFormat="1" applyFont="1" applyFill="1" applyBorder="1" applyAlignment="1" applyProtection="1">
      <alignment horizontal="center" vertical="center" wrapText="1" readingOrder="1"/>
      <protection locked="0"/>
    </xf>
    <xf numFmtId="10" fontId="16" fillId="7" borderId="44" xfId="2" applyNumberFormat="1" applyFont="1" applyFill="1" applyBorder="1" applyAlignment="1" applyProtection="1">
      <alignment horizontal="center" vertical="center" wrapText="1" readingOrder="1"/>
      <protection locked="0"/>
    </xf>
    <xf numFmtId="167" fontId="16" fillId="7" borderId="44" xfId="0" applyNumberFormat="1" applyFont="1" applyFill="1" applyBorder="1" applyAlignment="1" applyProtection="1">
      <alignment horizontal="center" vertical="center" wrapText="1" readingOrder="1"/>
      <protection locked="0"/>
    </xf>
    <xf numFmtId="0" fontId="21" fillId="0" borderId="0" xfId="0" applyFont="1" applyAlignment="1" applyProtection="1">
      <alignment horizontal="left" vertical="center"/>
      <protection locked="0"/>
    </xf>
    <xf numFmtId="0" fontId="16" fillId="9" borderId="44" xfId="3" applyFont="1" applyFill="1" applyBorder="1" applyAlignment="1" applyProtection="1">
      <alignment horizontal="center" vertical="top" wrapText="1"/>
      <protection locked="0"/>
    </xf>
    <xf numFmtId="0" fontId="16" fillId="9" borderId="22" xfId="3" applyFont="1" applyFill="1" applyBorder="1" applyAlignment="1" applyProtection="1">
      <alignment horizontal="center" vertical="top" wrapText="1"/>
      <protection locked="0"/>
    </xf>
    <xf numFmtId="0" fontId="16" fillId="9" borderId="22" xfId="3"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top" wrapText="1"/>
      <protection locked="0"/>
    </xf>
    <xf numFmtId="10" fontId="0" fillId="0" borderId="0" xfId="0" applyNumberFormat="1"/>
    <xf numFmtId="10" fontId="0" fillId="0" borderId="0" xfId="2" applyNumberFormat="1" applyFont="1"/>
    <xf numFmtId="0" fontId="25" fillId="9" borderId="22" xfId="0" applyFont="1" applyFill="1" applyBorder="1" applyAlignment="1" applyProtection="1">
      <alignment vertical="center" wrapText="1"/>
      <protection locked="0"/>
    </xf>
    <xf numFmtId="0" fontId="25" fillId="9" borderId="44" xfId="0" applyFont="1" applyFill="1" applyBorder="1" applyAlignment="1" applyProtection="1">
      <alignment vertical="center" wrapText="1"/>
      <protection locked="0"/>
    </xf>
    <xf numFmtId="0" fontId="15" fillId="8" borderId="45" xfId="0" applyFont="1" applyFill="1" applyBorder="1" applyAlignment="1">
      <alignment horizontal="center" vertical="center" wrapText="1" readingOrder="1"/>
    </xf>
    <xf numFmtId="0" fontId="26" fillId="0" borderId="0" xfId="0" applyFont="1" applyAlignment="1" applyProtection="1">
      <alignment horizontal="center" vertical="center" wrapText="1" readingOrder="1"/>
      <protection locked="0"/>
    </xf>
    <xf numFmtId="0" fontId="25" fillId="9" borderId="22" xfId="0" applyFont="1" applyFill="1" applyBorder="1" applyAlignment="1" applyProtection="1">
      <alignment vertical="top" wrapText="1"/>
      <protection locked="0"/>
    </xf>
    <xf numFmtId="0" fontId="27" fillId="0" borderId="0" xfId="0" applyFont="1" applyAlignment="1" applyProtection="1">
      <alignment horizontal="center" vertical="center" wrapText="1" readingOrder="1"/>
      <protection locked="0"/>
    </xf>
    <xf numFmtId="0" fontId="25" fillId="9" borderId="24" xfId="0" applyFont="1" applyFill="1" applyBorder="1" applyAlignment="1" applyProtection="1">
      <alignment vertical="top" wrapText="1"/>
      <protection locked="0"/>
    </xf>
    <xf numFmtId="0" fontId="28" fillId="0" borderId="0" xfId="0" applyFont="1" applyAlignment="1" applyProtection="1">
      <alignment horizontal="center" vertical="center" wrapText="1" readingOrder="1"/>
      <protection locked="0"/>
    </xf>
    <xf numFmtId="0" fontId="14" fillId="8" borderId="45" xfId="0" applyFont="1" applyFill="1" applyBorder="1" applyAlignment="1">
      <alignment horizontal="center" vertical="center" wrapText="1" readingOrder="1"/>
    </xf>
    <xf numFmtId="0" fontId="29" fillId="0" borderId="0" xfId="0" applyFont="1" applyAlignment="1" applyProtection="1">
      <alignment horizontal="center" vertical="center" wrapText="1" readingOrder="1"/>
      <protection locked="0"/>
    </xf>
    <xf numFmtId="0" fontId="15" fillId="8" borderId="46" xfId="0" applyFont="1" applyFill="1" applyBorder="1" applyAlignment="1">
      <alignment horizontal="center" vertical="center" wrapText="1" readingOrder="1"/>
    </xf>
    <xf numFmtId="0" fontId="28" fillId="0" borderId="46" xfId="0" applyFont="1" applyBorder="1" applyAlignment="1" applyProtection="1">
      <alignment horizontal="center" vertical="center" wrapText="1" readingOrder="1"/>
      <protection locked="0"/>
    </xf>
    <xf numFmtId="0" fontId="30" fillId="0" borderId="46" xfId="0" applyFont="1" applyBorder="1" applyAlignment="1" applyProtection="1">
      <alignment horizontal="center" vertical="center" wrapText="1" readingOrder="1"/>
      <protection locked="0"/>
    </xf>
    <xf numFmtId="165" fontId="16" fillId="0" borderId="22" xfId="0" applyNumberFormat="1" applyFont="1" applyBorder="1" applyAlignment="1" applyProtection="1">
      <alignment horizontal="center" vertical="center" wrapText="1" readingOrder="1"/>
      <protection locked="0"/>
    </xf>
    <xf numFmtId="166" fontId="16" fillId="0" borderId="22" xfId="0" applyNumberFormat="1" applyFont="1" applyBorder="1" applyAlignment="1" applyProtection="1">
      <alignment horizontal="center" vertical="center" wrapText="1" readingOrder="1"/>
      <protection locked="0"/>
    </xf>
    <xf numFmtId="165" fontId="25" fillId="0" borderId="22" xfId="0" applyNumberFormat="1" applyFont="1" applyBorder="1" applyAlignment="1" applyProtection="1">
      <alignment horizontal="center" vertical="center" wrapText="1" readingOrder="1"/>
      <protection locked="0"/>
    </xf>
    <xf numFmtId="165" fontId="16" fillId="0" borderId="44" xfId="0" applyNumberFormat="1" applyFont="1" applyBorder="1" applyAlignment="1" applyProtection="1">
      <alignment horizontal="center" vertical="center" wrapText="1" readingOrder="1"/>
      <protection locked="0"/>
    </xf>
    <xf numFmtId="166" fontId="16" fillId="0" borderId="44" xfId="0" applyNumberFormat="1" applyFont="1" applyBorder="1" applyAlignment="1" applyProtection="1">
      <alignment horizontal="center" vertical="center" wrapText="1" readingOrder="1"/>
      <protection locked="0"/>
    </xf>
    <xf numFmtId="165" fontId="25" fillId="0" borderId="22" xfId="0" applyNumberFormat="1" applyFont="1" applyBorder="1" applyAlignment="1" applyProtection="1">
      <alignment horizontal="center" vertical="center" wrapText="1"/>
      <protection locked="0"/>
    </xf>
    <xf numFmtId="166" fontId="16" fillId="0" borderId="28" xfId="0" applyNumberFormat="1" applyFont="1" applyBorder="1" applyAlignment="1" applyProtection="1">
      <alignment horizontal="center" vertical="center" wrapText="1" readingOrder="1"/>
      <protection locked="0"/>
    </xf>
    <xf numFmtId="165" fontId="25" fillId="0" borderId="28" xfId="0" applyNumberFormat="1" applyFont="1" applyBorder="1" applyAlignment="1" applyProtection="1">
      <alignment horizontal="center" vertical="center" wrapText="1" readingOrder="1"/>
      <protection locked="0"/>
    </xf>
    <xf numFmtId="166" fontId="16" fillId="0" borderId="47" xfId="0" applyNumberFormat="1" applyFont="1" applyBorder="1" applyAlignment="1" applyProtection="1">
      <alignment horizontal="center" vertical="center" wrapText="1" readingOrder="1"/>
      <protection locked="0"/>
    </xf>
    <xf numFmtId="165" fontId="16" fillId="0" borderId="47" xfId="0" applyNumberFormat="1" applyFont="1" applyBorder="1" applyAlignment="1" applyProtection="1">
      <alignment horizontal="center" vertical="center" wrapText="1" readingOrder="1"/>
      <protection locked="0"/>
    </xf>
    <xf numFmtId="0" fontId="15" fillId="8" borderId="22" xfId="0" applyFont="1" applyFill="1" applyBorder="1" applyAlignment="1">
      <alignment horizontal="center" vertical="center" wrapText="1" readingOrder="1"/>
    </xf>
    <xf numFmtId="49" fontId="20" fillId="9" borderId="19" xfId="0" quotePrefix="1" applyNumberFormat="1" applyFont="1" applyFill="1" applyBorder="1" applyAlignment="1" applyProtection="1">
      <alignment horizontal="left" vertical="center" wrapText="1"/>
      <protection locked="0"/>
    </xf>
    <xf numFmtId="49" fontId="20" fillId="9" borderId="20" xfId="0" quotePrefix="1" applyNumberFormat="1" applyFont="1" applyFill="1" applyBorder="1" applyAlignment="1" applyProtection="1">
      <alignment horizontal="left" vertical="center" wrapText="1"/>
      <protection locked="0"/>
    </xf>
    <xf numFmtId="49" fontId="20" fillId="9" borderId="21" xfId="0" quotePrefix="1" applyNumberFormat="1" applyFont="1" applyFill="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4" fillId="8" borderId="48" xfId="0" applyFont="1" applyFill="1" applyBorder="1" applyAlignment="1">
      <alignment horizontal="center" vertical="center" wrapText="1" readingOrder="1"/>
    </xf>
    <xf numFmtId="0" fontId="11" fillId="6" borderId="48" xfId="0" applyFont="1" applyFill="1" applyBorder="1" applyAlignment="1">
      <alignment vertical="top" wrapText="1"/>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1" fillId="9" borderId="0" xfId="0" applyFont="1" applyFill="1" applyAlignment="1" applyProtection="1">
      <alignment horizontal="left" vertical="center"/>
      <protection locked="0"/>
    </xf>
    <xf numFmtId="0" fontId="21" fillId="9" borderId="18" xfId="0" applyFont="1" applyFill="1" applyBorder="1" applyAlignment="1" applyProtection="1">
      <alignment horizontal="left" vertical="center"/>
      <protection locked="0"/>
    </xf>
    <xf numFmtId="0" fontId="24" fillId="9" borderId="0" xfId="0" applyFont="1" applyFill="1" applyAlignment="1" applyProtection="1">
      <alignment horizontal="left" vertical="center" wrapText="1"/>
      <protection locked="0"/>
    </xf>
    <xf numFmtId="0" fontId="24" fillId="9" borderId="18" xfId="0" applyFont="1" applyFill="1" applyBorder="1" applyAlignment="1" applyProtection="1">
      <alignment horizontal="left" vertical="center" wrapText="1"/>
      <protection locked="0"/>
    </xf>
  </cellXfs>
  <cellStyles count="7">
    <cellStyle name="Millares" xfId="1" builtinId="3"/>
    <cellStyle name="Millares 2" xfId="4" xr:uid="{00000000-0005-0000-0000-000001000000}"/>
    <cellStyle name="Moneda 2" xfId="5" xr:uid="{00000000-0005-0000-0000-000002000000}"/>
    <cellStyle name="Normal" xfId="0" builtinId="0"/>
    <cellStyle name="Normal 2" xfId="3" xr:uid="{00000000-0005-0000-0000-000004000000}"/>
    <cellStyle name="Porcentaje" xfId="2" builtinId="5"/>
    <cellStyle name="Porcentaje 2" xfId="6" xr:uid="{00000000-0005-0000-0000-000006000000}"/>
  </cellStyles>
  <dxfs count="125">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rgb="FF0070C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border diagonalUp="0" diagonalDown="0" outline="0">
        <left style="medium">
          <color indexed="64"/>
        </left>
        <right style="medium">
          <color indexed="64"/>
        </right>
        <top/>
        <bottom/>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medium">
          <color indexed="64"/>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0070C0"/>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2" name="Imagen 1">
          <a:extLst>
            <a:ext uri="{FF2B5EF4-FFF2-40B4-BE49-F238E27FC236}">
              <a16:creationId xmlns:a16="http://schemas.microsoft.com/office/drawing/2014/main" id="{E0FB7B5E-02FC-4B41-B72B-40C7CE40A0C5}"/>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1495427</xdr:colOff>
      <xdr:row>2</xdr:row>
      <xdr:rowOff>219075</xdr:rowOff>
    </xdr:to>
    <xdr:pic>
      <xdr:nvPicPr>
        <xdr:cNvPr id="3" name="Imagen 2">
          <a:extLst>
            <a:ext uri="{FF2B5EF4-FFF2-40B4-BE49-F238E27FC236}">
              <a16:creationId xmlns:a16="http://schemas.microsoft.com/office/drawing/2014/main" id="{5418EDE6-14AC-4368-91AD-C0130FB58180}"/>
            </a:ext>
          </a:extLst>
        </xdr:cNvPr>
        <xdr:cNvPicPr>
          <a:picLocks noChangeAspect="1"/>
        </xdr:cNvPicPr>
      </xdr:nvPicPr>
      <xdr:blipFill>
        <a:blip xmlns:r="http://schemas.openxmlformats.org/officeDocument/2006/relationships" r:embed="rId1"/>
        <a:stretch>
          <a:fillRect/>
        </a:stretch>
      </xdr:blipFill>
      <xdr:spPr>
        <a:xfrm>
          <a:off x="0" y="9525"/>
          <a:ext cx="1495427"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1524002</xdr:colOff>
      <xdr:row>2</xdr:row>
      <xdr:rowOff>209550</xdr:rowOff>
    </xdr:to>
    <xdr:pic>
      <xdr:nvPicPr>
        <xdr:cNvPr id="3" name="Imagen 2">
          <a:extLst>
            <a:ext uri="{FF2B5EF4-FFF2-40B4-BE49-F238E27FC236}">
              <a16:creationId xmlns:a16="http://schemas.microsoft.com/office/drawing/2014/main" id="{DB1DA6B6-617D-47C5-9D5B-9AC5ED934C2A}"/>
            </a:ext>
          </a:extLst>
        </xdr:cNvPr>
        <xdr:cNvPicPr>
          <a:picLocks noChangeAspect="1"/>
        </xdr:cNvPicPr>
      </xdr:nvPicPr>
      <xdr:blipFill>
        <a:blip xmlns:r="http://schemas.openxmlformats.org/officeDocument/2006/relationships" r:embed="rId1"/>
        <a:stretch>
          <a:fillRect/>
        </a:stretch>
      </xdr:blipFill>
      <xdr:spPr>
        <a:xfrm>
          <a:off x="28575" y="0"/>
          <a:ext cx="1495427"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22152649-8F43-437C-BAB5-3F02E963E440}"/>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305C5C9A-33A0-480F-9BF1-DAEBB5B23FB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xdr:colOff>
      <xdr:row>2</xdr:row>
      <xdr:rowOff>209550</xdr:rowOff>
    </xdr:to>
    <xdr:pic>
      <xdr:nvPicPr>
        <xdr:cNvPr id="3" name="Imagen 2">
          <a:extLst>
            <a:ext uri="{FF2B5EF4-FFF2-40B4-BE49-F238E27FC236}">
              <a16:creationId xmlns:a16="http://schemas.microsoft.com/office/drawing/2014/main" id="{0BB87F16-C58F-4D9F-A415-4414D67A0D5E}"/>
            </a:ext>
          </a:extLst>
        </xdr:cNvPr>
        <xdr:cNvPicPr>
          <a:picLocks noChangeAspect="1"/>
        </xdr:cNvPicPr>
      </xdr:nvPicPr>
      <xdr:blipFill>
        <a:blip xmlns:r="http://schemas.openxmlformats.org/officeDocument/2006/relationships" r:embed="rId1"/>
        <a:stretch>
          <a:fillRect/>
        </a:stretch>
      </xdr:blipFill>
      <xdr:spPr>
        <a:xfrm>
          <a:off x="38100" y="0"/>
          <a:ext cx="1495427" cy="76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9527</xdr:colOff>
      <xdr:row>2</xdr:row>
      <xdr:rowOff>209550</xdr:rowOff>
    </xdr:to>
    <xdr:pic>
      <xdr:nvPicPr>
        <xdr:cNvPr id="3" name="Imagen 2">
          <a:extLst>
            <a:ext uri="{FF2B5EF4-FFF2-40B4-BE49-F238E27FC236}">
              <a16:creationId xmlns:a16="http://schemas.microsoft.com/office/drawing/2014/main" id="{FE5D5D26-A77A-4B60-8A85-815DBBFC22F3}"/>
            </a:ext>
          </a:extLst>
        </xdr:cNvPr>
        <xdr:cNvPicPr>
          <a:picLocks noChangeAspect="1"/>
        </xdr:cNvPicPr>
      </xdr:nvPicPr>
      <xdr:blipFill>
        <a:blip xmlns:r="http://schemas.openxmlformats.org/officeDocument/2006/relationships" r:embed="rId1"/>
        <a:stretch>
          <a:fillRect/>
        </a:stretch>
      </xdr:blipFill>
      <xdr:spPr>
        <a:xfrm>
          <a:off x="47625" y="0"/>
          <a:ext cx="1495427"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19052</xdr:colOff>
      <xdr:row>2</xdr:row>
      <xdr:rowOff>209550</xdr:rowOff>
    </xdr:to>
    <xdr:pic>
      <xdr:nvPicPr>
        <xdr:cNvPr id="3" name="Imagen 2">
          <a:extLst>
            <a:ext uri="{FF2B5EF4-FFF2-40B4-BE49-F238E27FC236}">
              <a16:creationId xmlns:a16="http://schemas.microsoft.com/office/drawing/2014/main" id="{6E8EC3CA-E74F-4DD0-992F-B3DF03F93906}"/>
            </a:ext>
          </a:extLst>
        </xdr:cNvPr>
        <xdr:cNvPicPr>
          <a:picLocks noChangeAspect="1"/>
        </xdr:cNvPicPr>
      </xdr:nvPicPr>
      <xdr:blipFill>
        <a:blip xmlns:r="http://schemas.openxmlformats.org/officeDocument/2006/relationships" r:embed="rId1"/>
        <a:stretch>
          <a:fillRect/>
        </a:stretch>
      </xdr:blipFill>
      <xdr:spPr>
        <a:xfrm>
          <a:off x="57150" y="0"/>
          <a:ext cx="1495427" cy="762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quidania De Jesus Mejia" id="{90A4318B-A323-4500-9080-704F56B4B27C}" userId="S::alquidania.dejesus@minerd.gob.do::b26e65a6-eca9-4bcb-9441-59fd24b938b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29" totalsRowShown="0" headerRowDxfId="124" dataDxfId="122" headerRowBorderDxfId="123" tableBorderDxfId="121" totalsRowBorderDxfId="120">
  <tableColumns count="10">
    <tableColumn id="1" xr3:uid="{00000000-0010-0000-0000-000001000000}" name="Producto" dataDxfId="119"/>
    <tableColumn id="2" xr3:uid="{00000000-0010-0000-0000-000002000000}" name="Indicador" dataDxfId="118"/>
    <tableColumn id="3" xr3:uid="{00000000-0010-0000-0000-000003000000}" name="Física_x000a_(A)" dataDxfId="117"/>
    <tableColumn id="4" xr3:uid="{00000000-0010-0000-0000-000004000000}" name="Financiera_x000a_(B)" dataDxfId="116"/>
    <tableColumn id="9" xr3:uid="{00000000-0010-0000-0000-000009000000}" name="Física_x000a_(C)" dataDxfId="115"/>
    <tableColumn id="10" xr3:uid="{00000000-0010-0000-0000-00000A000000}" name="Financiera_x000a_(D)" dataDxfId="114"/>
    <tableColumn id="5" xr3:uid="{00000000-0010-0000-0000-000005000000}" name="Física _x000a_(E)" dataDxfId="113"/>
    <tableColumn id="6" xr3:uid="{00000000-0010-0000-0000-000006000000}" name="Financiera _x000a_ (F)" dataDxfId="112"/>
    <tableColumn id="7" xr3:uid="{00000000-0010-0000-0000-000007000000}" name="Física _x000a_(%)_x000a_ G=E/C" dataDxfId="111">
      <calculatedColumnFormula>IF(G29&gt;0,G29/C29,0)</calculatedColumnFormula>
    </tableColumn>
    <tableColumn id="8" xr3:uid="{00000000-0010-0000-0000-000008000000}" name="Financiero _x000a_(%) _x000a_H=F/D" dataDxfId="11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32" displayName="Tabla132" ref="A28:J31" totalsRowShown="0" headerRowDxfId="109" dataDxfId="107" headerRowBorderDxfId="108" tableBorderDxfId="106" totalsRowBorderDxfId="105">
  <tableColumns count="10">
    <tableColumn id="1" xr3:uid="{00000000-0010-0000-0100-000001000000}" name="Producto" dataDxfId="104"/>
    <tableColumn id="2" xr3:uid="{00000000-0010-0000-0100-000002000000}" name="Indicador" dataDxfId="103"/>
    <tableColumn id="3" xr3:uid="{00000000-0010-0000-0100-000003000000}" name="Física_x000a_(A)" dataDxfId="102"/>
    <tableColumn id="4" xr3:uid="{00000000-0010-0000-0100-000004000000}" name="Financiera_x000a_(B)" dataDxfId="101"/>
    <tableColumn id="9" xr3:uid="{00000000-0010-0000-0100-000009000000}" name="Física_x000a_(C)" dataDxfId="100"/>
    <tableColumn id="10" xr3:uid="{00000000-0010-0000-0100-00000A000000}" name="Financiera_x000a_(D)" dataDxfId="99"/>
    <tableColumn id="5" xr3:uid="{00000000-0010-0000-0100-000005000000}" name="Física _x000a_(E)" dataDxfId="98"/>
    <tableColumn id="6" xr3:uid="{00000000-0010-0000-0100-000006000000}" name="Financiera _x000a_ (F)" dataDxfId="97"/>
    <tableColumn id="7" xr3:uid="{00000000-0010-0000-0100-000007000000}" name="Física _x000a_(%)_x000a_ G=E/C" dataDxfId="96">
      <calculatedColumnFormula>IF(G29&gt;0,G29/E29,0)</calculatedColumnFormula>
    </tableColumn>
    <tableColumn id="8" xr3:uid="{00000000-0010-0000-0100-000008000000}" name="Financiero _x000a_(%) _x000a_H=F/D" dataDxfId="9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324" displayName="Tabla1324" ref="A28:J33" totalsRowShown="0" headerRowDxfId="94" dataDxfId="92" headerRowBorderDxfId="93" tableBorderDxfId="91" totalsRowBorderDxfId="90">
  <tableColumns count="10">
    <tableColumn id="1" xr3:uid="{00000000-0010-0000-0200-000001000000}" name="Producto" dataDxfId="89"/>
    <tableColumn id="2" xr3:uid="{00000000-0010-0000-0200-000002000000}" name="Indicador" dataDxfId="88"/>
    <tableColumn id="3" xr3:uid="{00000000-0010-0000-0200-000003000000}" name="Física_x000a_(A)" dataDxfId="87"/>
    <tableColumn id="4" xr3:uid="{00000000-0010-0000-0200-000004000000}" name="Financiera_x000a_(B)" dataDxfId="86"/>
    <tableColumn id="9" xr3:uid="{00000000-0010-0000-0200-000009000000}" name="Física_x000a_(C)" dataDxfId="85"/>
    <tableColumn id="10" xr3:uid="{00000000-0010-0000-0200-00000A000000}" name="Financiera_x000a_(D)" dataDxfId="84"/>
    <tableColumn id="5" xr3:uid="{00000000-0010-0000-0200-000005000000}" name="Física _x000a_(E)" dataDxfId="83"/>
    <tableColumn id="6" xr3:uid="{00000000-0010-0000-0200-000006000000}" name="Financiera _x000a_ (F)" dataDxfId="82"/>
    <tableColumn id="7" xr3:uid="{00000000-0010-0000-0200-000007000000}" name="Física _x000a_(%)_x000a_ G=E/C" dataDxfId="81">
      <calculatedColumnFormula>Tabla1324[[#This Row],[Física 
(E)]]/Tabla1324[[#This Row],[Física
(C)]]</calculatedColumnFormula>
    </tableColumn>
    <tableColumn id="8" xr3:uid="{00000000-0010-0000-0200-000008000000}" name="Financiero _x000a_(%) _x000a_H=F/D" dataDxfId="8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13245" displayName="Tabla13245" ref="A28:K32" totalsRowShown="0" headerRowDxfId="79" dataDxfId="77" headerRowBorderDxfId="78" tableBorderDxfId="76" totalsRowBorderDxfId="75">
  <tableColumns count="11">
    <tableColumn id="1" xr3:uid="{00000000-0010-0000-0300-000001000000}" name="Producto" dataDxfId="74"/>
    <tableColumn id="2" xr3:uid="{00000000-0010-0000-0300-000002000000}" name="Indicador" dataDxfId="73"/>
    <tableColumn id="3" xr3:uid="{00000000-0010-0000-0300-000003000000}" name="Física_x000a_(A)" dataDxfId="72"/>
    <tableColumn id="4" xr3:uid="{00000000-0010-0000-0300-000004000000}" name="Financiera_x000a_(B)" dataDxfId="71"/>
    <tableColumn id="9" xr3:uid="{00000000-0010-0000-0300-000009000000}" name="Física_x000a_(C)" dataDxfId="70"/>
    <tableColumn id="10" xr3:uid="{00000000-0010-0000-0300-00000A000000}" name="Financiera_x000a_(D)" dataDxfId="69"/>
    <tableColumn id="5" xr3:uid="{00000000-0010-0000-0300-000005000000}" name="Física _x000a_(E)" dataDxfId="68"/>
    <tableColumn id="6" xr3:uid="{00000000-0010-0000-0300-000006000000}" name="Financiera _x000a_ (F)" dataDxfId="67"/>
    <tableColumn id="7" xr3:uid="{00000000-0010-0000-0300-000007000000}" name="Física _x000a_(%)_x000a_ G=E/C" dataDxfId="66">
      <calculatedColumnFormula>Tabla13245[[#This Row],[Física 
(E)]]/Tabla13245[[#This Row],[Física
(C)]]</calculatedColumnFormula>
    </tableColumn>
    <tableColumn id="8" xr3:uid="{00000000-0010-0000-0300-000008000000}" name="Financiero _x000a_(%) _x000a_H=F/D" dataDxfId="65">
      <calculatedColumnFormula>IF(H29&gt;0,H29/D29,0)</calculatedColumnFormula>
    </tableColumn>
    <tableColumn id="11" xr3:uid="{00000000-0010-0000-0300-00000B000000}" name="Columna1" dataDxfId="64"/>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1324567" displayName="Tabla1324567" ref="A28:K32" totalsRowShown="0" headerRowDxfId="63" dataDxfId="61" headerRowBorderDxfId="62" tableBorderDxfId="60" totalsRowBorderDxfId="59">
  <tableColumns count="11">
    <tableColumn id="1" xr3:uid="{00000000-0010-0000-0400-000001000000}" name="Producto" dataDxfId="58"/>
    <tableColumn id="2" xr3:uid="{00000000-0010-0000-0400-000002000000}" name="Indicador" dataDxfId="57"/>
    <tableColumn id="3" xr3:uid="{00000000-0010-0000-0400-000003000000}" name="Física_x000a_(A)" dataDxfId="56"/>
    <tableColumn id="4" xr3:uid="{00000000-0010-0000-0400-000004000000}" name="Financiera_x000a_(B)" dataDxfId="55"/>
    <tableColumn id="9" xr3:uid="{00000000-0010-0000-0400-000009000000}" name="Física_x000a_(C)" dataDxfId="54"/>
    <tableColumn id="10" xr3:uid="{00000000-0010-0000-0400-00000A000000}" name="Financiera_x000a_(D)" dataDxfId="53"/>
    <tableColumn id="5" xr3:uid="{00000000-0010-0000-0400-000005000000}" name="Física _x000a_(E)" dataDxfId="52"/>
    <tableColumn id="6" xr3:uid="{00000000-0010-0000-0400-000006000000}" name="Financiera _x000a_ (F)" dataDxfId="51"/>
    <tableColumn id="7" xr3:uid="{00000000-0010-0000-0400-000007000000}" name="Física _x000a_(%)_x000a_ G=E/C" dataDxfId="50">
      <calculatedColumnFormula>Tabla1324567[[#This Row],[Física 
(E)]]/Tabla1324567[[#This Row],[Física
(C)]]</calculatedColumnFormula>
    </tableColumn>
    <tableColumn id="8" xr3:uid="{00000000-0010-0000-0400-000008000000}" name="Financiero _x000a_(%) _x000a_H=F/D" dataDxfId="49">
      <calculatedColumnFormula>IF(H29&gt;0,H29/D29,0)</calculatedColumnFormula>
    </tableColumn>
    <tableColumn id="11" xr3:uid="{00000000-0010-0000-0400-00000B000000}" name="Columna1" dataDxfId="48"/>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a13245679" displayName="Tabla13245679" ref="A28:K29" totalsRowShown="0" headerRowDxfId="47" dataDxfId="45" headerRowBorderDxfId="46" tableBorderDxfId="44" totalsRowBorderDxfId="43">
  <tableColumns count="11">
    <tableColumn id="1" xr3:uid="{00000000-0010-0000-0500-000001000000}" name="Producto" dataDxfId="42"/>
    <tableColumn id="2" xr3:uid="{00000000-0010-0000-0500-000002000000}" name="Indicador" dataDxfId="41"/>
    <tableColumn id="3" xr3:uid="{00000000-0010-0000-0500-000003000000}" name="Física_x000a_(A)" dataDxfId="40"/>
    <tableColumn id="4" xr3:uid="{00000000-0010-0000-0500-000004000000}" name="Financiera_x000a_(B)" dataDxfId="39">
      <calculatedColumnFormula>+C25</calculatedColumnFormula>
    </tableColumn>
    <tableColumn id="9" xr3:uid="{00000000-0010-0000-0500-000009000000}" name="Física_x000a_(C)" dataDxfId="38"/>
    <tableColumn id="10" xr3:uid="{00000000-0010-0000-0500-00000A000000}" name="Financiera_x000a_(D)" dataDxfId="37">
      <calculatedColumnFormula>+A25</calculatedColumnFormula>
    </tableColumn>
    <tableColumn id="5" xr3:uid="{00000000-0010-0000-0500-000005000000}" name="Física _x000a_(E)" dataDxfId="36"/>
    <tableColumn id="6" xr3:uid="{00000000-0010-0000-0500-000006000000}" name="Financiera _x000a_ (F)" dataDxfId="35">
      <calculatedColumnFormula>+F25</calculatedColumnFormula>
    </tableColumn>
    <tableColumn id="7" xr3:uid="{00000000-0010-0000-0500-000007000000}" name="Física _x000a_(%)_x000a_ G=E/C" dataDxfId="34"/>
    <tableColumn id="8" xr3:uid="{00000000-0010-0000-0500-000008000000}" name="Financiero _x000a_(%) _x000a_H=F/D" dataDxfId="33">
      <calculatedColumnFormula>IF(H29&gt;0,H29/D29,0)</calculatedColumnFormula>
    </tableColumn>
    <tableColumn id="11" xr3:uid="{00000000-0010-0000-0500-00000B000000}" name="REVISIÓN" dataDxfId="32"/>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a132456" displayName="Tabla132456" ref="A28:K29" totalsRowShown="0" headerRowDxfId="31" dataDxfId="29" headerRowBorderDxfId="30" tableBorderDxfId="28" totalsRowBorderDxfId="27">
  <tableColumns count="11">
    <tableColumn id="1" xr3:uid="{00000000-0010-0000-0600-000001000000}" name="Producto" dataDxfId="26"/>
    <tableColumn id="2" xr3:uid="{00000000-0010-0000-0600-000002000000}" name="Indicador" dataDxfId="25"/>
    <tableColumn id="3" xr3:uid="{00000000-0010-0000-0600-000003000000}" name="Física_x000a_(A)" dataDxfId="24"/>
    <tableColumn id="4" xr3:uid="{00000000-0010-0000-0600-000004000000}" name="Financiera_x000a_(B)" dataDxfId="23"/>
    <tableColumn id="9" xr3:uid="{00000000-0010-0000-0600-000009000000}" name="Física_x000a_(C)" dataDxfId="22"/>
    <tableColumn id="10" xr3:uid="{00000000-0010-0000-0600-00000A000000}" name="Financiera_x000a_(D)" dataDxfId="21"/>
    <tableColumn id="5" xr3:uid="{00000000-0010-0000-0600-000005000000}" name="Física _x000a_(E)" dataDxfId="20"/>
    <tableColumn id="6" xr3:uid="{00000000-0010-0000-0600-000006000000}" name="Financiera _x000a_ (F)" dataDxfId="19"/>
    <tableColumn id="7" xr3:uid="{00000000-0010-0000-0600-000007000000}" name="Física _x000a_(%)_x000a_ G=E/C" dataDxfId="18">
      <calculatedColumnFormula>IF(G29&gt;0,G29/C29,0)</calculatedColumnFormula>
    </tableColumn>
    <tableColumn id="8" xr3:uid="{00000000-0010-0000-0600-000008000000}" name="Financiero _x000a_(%) _x000a_H=F/D" dataDxfId="17">
      <calculatedColumnFormula>IF(H29&gt;0,H29/D29,0)</calculatedColumnFormula>
    </tableColumn>
    <tableColumn id="11" xr3:uid="{00000000-0010-0000-0600-00000B000000}" name="OBSERVACIONES" dataDxfId="16"/>
  </tableColumns>
  <tableStyleInfo name="Estilo de tabla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a1324568" displayName="Tabla1324568" ref="A28:K30" totalsRowShown="0" headerRowDxfId="15" dataDxfId="13" headerRowBorderDxfId="14" tableBorderDxfId="12" totalsRowBorderDxfId="11">
  <tableColumns count="11">
    <tableColumn id="1" xr3:uid="{00000000-0010-0000-0700-000001000000}" name="Producto" dataDxfId="10"/>
    <tableColumn id="2" xr3:uid="{00000000-0010-0000-0700-000002000000}" name="Indicador" dataDxfId="9"/>
    <tableColumn id="3" xr3:uid="{00000000-0010-0000-0700-000003000000}" name="Física_x000a_(A)" dataDxfId="8"/>
    <tableColumn id="4" xr3:uid="{00000000-0010-0000-0700-000004000000}" name="Financiera_x000a_(B)" dataDxfId="7"/>
    <tableColumn id="9" xr3:uid="{00000000-0010-0000-0700-000009000000}" name="Física_x000a_(C)" dataDxfId="6"/>
    <tableColumn id="10" xr3:uid="{00000000-0010-0000-0700-00000A000000}" name="Financiera_x000a_(D)" dataDxfId="5"/>
    <tableColumn id="5" xr3:uid="{00000000-0010-0000-0700-000005000000}" name="Física _x000a_(E)" dataDxfId="4"/>
    <tableColumn id="6" xr3:uid="{00000000-0010-0000-0700-000006000000}" name="Financiera _x000a_ (F)" dataDxfId="3"/>
    <tableColumn id="7" xr3:uid="{00000000-0010-0000-0700-000007000000}" name="Física _x000a_(%)_x000a_ G=E/C" dataDxfId="2">
      <calculatedColumnFormula>IF(G29&gt;0,G29/C29,0)</calculatedColumnFormula>
    </tableColumn>
    <tableColumn id="8" xr3:uid="{00000000-0010-0000-0700-000008000000}" name="Financiero _x000a_(%) _x000a_H=F/D" dataDxfId="1">
      <calculatedColumnFormula>IF(H29&gt;0,H29/D29,0)</calculatedColumnFormula>
    </tableColumn>
    <tableColumn id="11" xr3:uid="{00000000-0010-0000-0700-00000B000000}" name="REVIS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9" dT="2023-01-13T01:54:43.59" personId="{90A4318B-A323-4500-9080-704F56B4B27C}" id="{6EEB739C-D090-4D5F-94DB-492BA6B94139}">
    <text xml:space="preserve">Revisar el comentario, la desviación física y financiera  fue positiva.
</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view="pageBreakPreview" zoomScale="120" zoomScaleNormal="100" zoomScaleSheetLayoutView="120" workbookViewId="0">
      <selection activeCell="A37" sqref="A37:J37"/>
    </sheetView>
  </sheetViews>
  <sheetFormatPr baseColWidth="10" defaultColWidth="11.375" defaultRowHeight="15" x14ac:dyDescent="0.25"/>
  <cols>
    <col min="1" max="1" width="23" style="8" customWidth="1"/>
    <col min="2" max="2" width="19.875" style="8" bestFit="1" customWidth="1"/>
    <col min="3" max="3" width="12.75" style="8" customWidth="1"/>
    <col min="4" max="4" width="13.875" style="8" bestFit="1" customWidth="1"/>
    <col min="5" max="5" width="7.875" style="8" customWidth="1"/>
    <col min="6" max="6" width="13.875" style="8" bestFit="1" customWidth="1"/>
    <col min="7" max="10" width="12.75" style="8" customWidth="1"/>
  </cols>
  <sheetData>
    <row r="1" spans="1:10" ht="21.75" thickBot="1" x14ac:dyDescent="0.3">
      <c r="A1" s="19"/>
      <c r="B1" s="81" t="s">
        <v>168</v>
      </c>
      <c r="C1" s="82"/>
      <c r="D1" s="82"/>
      <c r="E1" s="82"/>
      <c r="F1" s="82"/>
      <c r="G1" s="82"/>
      <c r="H1" s="82"/>
      <c r="I1" s="82"/>
      <c r="J1" s="83"/>
    </row>
    <row r="2" spans="1:10" ht="21.75" thickBot="1" x14ac:dyDescent="0.3">
      <c r="A2" s="20"/>
      <c r="B2" s="84" t="s">
        <v>0</v>
      </c>
      <c r="C2" s="85"/>
      <c r="D2" s="84" t="s">
        <v>1</v>
      </c>
      <c r="E2" s="85"/>
      <c r="F2" s="85"/>
      <c r="G2" s="85"/>
      <c r="H2" s="86"/>
      <c r="I2" s="2" t="s">
        <v>2</v>
      </c>
      <c r="J2" s="3" t="s">
        <v>3</v>
      </c>
    </row>
    <row r="3" spans="1:10" ht="21.75" thickBot="1" x14ac:dyDescent="0.3">
      <c r="A3" s="21"/>
      <c r="B3" s="87" t="s">
        <v>4</v>
      </c>
      <c r="C3" s="88"/>
      <c r="D3" s="87"/>
      <c r="E3" s="88"/>
      <c r="F3" s="88"/>
      <c r="G3" s="88"/>
      <c r="H3" s="89"/>
      <c r="I3" s="4"/>
      <c r="J3" s="5"/>
    </row>
    <row r="4" spans="1:10" x14ac:dyDescent="0.25">
      <c r="A4" s="90"/>
      <c r="B4" s="91"/>
      <c r="C4" s="91"/>
      <c r="D4" s="92"/>
      <c r="E4" s="92"/>
      <c r="F4" s="92"/>
      <c r="G4" s="92"/>
      <c r="H4" s="92"/>
      <c r="I4" s="91"/>
      <c r="J4" s="93"/>
    </row>
    <row r="5" spans="1:10" ht="3" customHeight="1" x14ac:dyDescent="0.25">
      <c r="A5" s="94"/>
      <c r="B5" s="95"/>
      <c r="C5" s="95"/>
      <c r="D5" s="95"/>
      <c r="E5" s="95"/>
      <c r="F5" s="95"/>
      <c r="G5" s="95"/>
      <c r="H5" s="95"/>
      <c r="I5" s="95"/>
      <c r="J5" s="96"/>
    </row>
    <row r="6" spans="1:10" ht="15.75" x14ac:dyDescent="0.25">
      <c r="A6" s="97" t="s">
        <v>165</v>
      </c>
      <c r="B6" s="98"/>
      <c r="C6" s="98"/>
      <c r="D6" s="98"/>
      <c r="E6" s="98"/>
      <c r="F6" s="98"/>
      <c r="G6" s="98"/>
      <c r="H6" s="98"/>
      <c r="I6" s="98"/>
      <c r="J6" s="99"/>
    </row>
    <row r="7" spans="1:10" ht="15.75" x14ac:dyDescent="0.25">
      <c r="A7" s="100" t="s">
        <v>5</v>
      </c>
      <c r="B7" s="101"/>
      <c r="C7" s="101"/>
      <c r="D7" s="101"/>
      <c r="E7" s="101"/>
      <c r="F7" s="101"/>
      <c r="G7" s="101"/>
      <c r="H7" s="101"/>
      <c r="I7" s="101"/>
      <c r="J7" s="102"/>
    </row>
    <row r="8" spans="1:10" x14ac:dyDescent="0.25">
      <c r="A8" s="6" t="s">
        <v>6</v>
      </c>
      <c r="B8" s="78" t="s">
        <v>54</v>
      </c>
      <c r="C8" s="79"/>
      <c r="D8" s="79"/>
      <c r="E8" s="79"/>
      <c r="F8" s="79"/>
      <c r="G8" s="79"/>
      <c r="H8" s="79"/>
      <c r="I8" s="79"/>
      <c r="J8" s="80"/>
    </row>
    <row r="9" spans="1:10" x14ac:dyDescent="0.25">
      <c r="A9" s="22" t="s">
        <v>36</v>
      </c>
      <c r="B9" s="78" t="s">
        <v>60</v>
      </c>
      <c r="C9" s="79"/>
      <c r="D9" s="79"/>
      <c r="E9" s="79"/>
      <c r="F9" s="79"/>
      <c r="G9" s="79"/>
      <c r="H9" s="79"/>
      <c r="I9" s="79"/>
      <c r="J9" s="80"/>
    </row>
    <row r="10" spans="1:10" x14ac:dyDescent="0.25">
      <c r="A10" s="22" t="s">
        <v>37</v>
      </c>
      <c r="B10" s="78" t="s">
        <v>55</v>
      </c>
      <c r="C10" s="79"/>
      <c r="D10" s="79"/>
      <c r="E10" s="79"/>
      <c r="F10" s="79"/>
      <c r="G10" s="79"/>
      <c r="H10" s="79"/>
      <c r="I10" s="79"/>
      <c r="J10" s="80"/>
    </row>
    <row r="11" spans="1:10" ht="52.5" customHeight="1" x14ac:dyDescent="0.25">
      <c r="A11" s="6" t="s">
        <v>7</v>
      </c>
      <c r="B11" s="103" t="s">
        <v>56</v>
      </c>
      <c r="C11" s="104"/>
      <c r="D11" s="104"/>
      <c r="E11" s="104"/>
      <c r="F11" s="104"/>
      <c r="G11" s="104"/>
      <c r="H11" s="104"/>
      <c r="I11" s="104"/>
      <c r="J11" s="105"/>
    </row>
    <row r="12" spans="1:10" ht="42.75" customHeight="1" x14ac:dyDescent="0.25">
      <c r="A12" s="6" t="s">
        <v>8</v>
      </c>
      <c r="B12" s="103" t="s">
        <v>57</v>
      </c>
      <c r="C12" s="104"/>
      <c r="D12" s="104"/>
      <c r="E12" s="104"/>
      <c r="F12" s="104"/>
      <c r="G12" s="104"/>
      <c r="H12" s="104"/>
      <c r="I12" s="104"/>
      <c r="J12" s="105"/>
    </row>
    <row r="13" spans="1:10" ht="15.75" x14ac:dyDescent="0.25">
      <c r="A13" s="97" t="s">
        <v>9</v>
      </c>
      <c r="B13" s="98"/>
      <c r="C13" s="98"/>
      <c r="D13" s="98"/>
      <c r="E13" s="98"/>
      <c r="F13" s="98"/>
      <c r="G13" s="98"/>
      <c r="H13" s="98"/>
      <c r="I13" s="98"/>
      <c r="J13" s="99"/>
    </row>
    <row r="14" spans="1:10" x14ac:dyDescent="0.25">
      <c r="A14" s="6" t="s">
        <v>10</v>
      </c>
      <c r="B14" s="23">
        <v>2</v>
      </c>
      <c r="C14" s="106" t="s">
        <v>58</v>
      </c>
      <c r="D14" s="106"/>
      <c r="E14" s="106"/>
      <c r="F14" s="106"/>
      <c r="G14" s="106"/>
      <c r="H14" s="106"/>
      <c r="I14" s="106"/>
      <c r="J14" s="106"/>
    </row>
    <row r="15" spans="1:10" x14ac:dyDescent="0.25">
      <c r="A15" s="6" t="s">
        <v>11</v>
      </c>
      <c r="B15" s="9">
        <v>2.1</v>
      </c>
      <c r="C15" s="106" t="s">
        <v>59</v>
      </c>
      <c r="D15" s="106"/>
      <c r="E15" s="106"/>
      <c r="F15" s="106"/>
      <c r="G15" s="106"/>
      <c r="H15" s="106"/>
      <c r="I15" s="106"/>
      <c r="J15" s="106"/>
    </row>
    <row r="16" spans="1:10" ht="41.25" customHeight="1" x14ac:dyDescent="0.25">
      <c r="A16" s="6" t="s">
        <v>12</v>
      </c>
      <c r="B16" s="10" t="s">
        <v>61</v>
      </c>
      <c r="C16" s="106" t="s">
        <v>148</v>
      </c>
      <c r="D16" s="106"/>
      <c r="E16" s="106"/>
      <c r="F16" s="106"/>
      <c r="G16" s="106"/>
      <c r="H16" s="106"/>
      <c r="I16" s="106"/>
      <c r="J16" s="106"/>
    </row>
    <row r="17" spans="1:10" ht="15.75" x14ac:dyDescent="0.25">
      <c r="A17" s="97" t="s">
        <v>13</v>
      </c>
      <c r="B17" s="98"/>
      <c r="C17" s="98"/>
      <c r="D17" s="98"/>
      <c r="E17" s="98"/>
      <c r="F17" s="98"/>
      <c r="G17" s="98"/>
      <c r="H17" s="98"/>
      <c r="I17" s="98"/>
      <c r="J17" s="99"/>
    </row>
    <row r="18" spans="1:10" ht="29.25" customHeight="1" x14ac:dyDescent="0.25">
      <c r="A18" s="6" t="s">
        <v>14</v>
      </c>
      <c r="B18" s="107" t="s">
        <v>62</v>
      </c>
      <c r="C18" s="107"/>
      <c r="D18" s="107"/>
      <c r="E18" s="107"/>
      <c r="F18" s="107"/>
      <c r="G18" s="107"/>
      <c r="H18" s="107"/>
      <c r="I18" s="107"/>
      <c r="J18" s="108"/>
    </row>
    <row r="19" spans="1:10" ht="51.75" customHeight="1" x14ac:dyDescent="0.25">
      <c r="A19" s="11" t="s">
        <v>15</v>
      </c>
      <c r="B19" s="109" t="s">
        <v>63</v>
      </c>
      <c r="C19" s="109"/>
      <c r="D19" s="109"/>
      <c r="E19" s="109"/>
      <c r="F19" s="109"/>
      <c r="G19" s="109"/>
      <c r="H19" s="109"/>
      <c r="I19" s="109"/>
      <c r="J19" s="110"/>
    </row>
    <row r="20" spans="1:10" x14ac:dyDescent="0.25">
      <c r="A20" s="11" t="s">
        <v>16</v>
      </c>
      <c r="B20" s="109" t="s">
        <v>64</v>
      </c>
      <c r="C20" s="109"/>
      <c r="D20" s="109"/>
      <c r="E20" s="109"/>
      <c r="F20" s="109"/>
      <c r="G20" s="109"/>
      <c r="H20" s="109"/>
      <c r="I20" s="109"/>
      <c r="J20" s="110"/>
    </row>
    <row r="21" spans="1:10" x14ac:dyDescent="0.25">
      <c r="A21" s="11" t="s">
        <v>38</v>
      </c>
      <c r="B21" s="109" t="s">
        <v>111</v>
      </c>
      <c r="C21" s="109"/>
      <c r="D21" s="109"/>
      <c r="E21" s="109"/>
      <c r="F21" s="109"/>
      <c r="G21" s="109"/>
      <c r="H21" s="109"/>
      <c r="I21" s="109"/>
      <c r="J21" s="110"/>
    </row>
    <row r="22" spans="1:10" ht="15.75" x14ac:dyDescent="0.25">
      <c r="A22" s="97">
        <v>0</v>
      </c>
      <c r="B22" s="98"/>
      <c r="C22" s="98"/>
      <c r="D22" s="98"/>
      <c r="E22" s="98"/>
      <c r="F22" s="98"/>
      <c r="G22" s="98"/>
      <c r="H22" s="98"/>
      <c r="I22" s="98"/>
      <c r="J22" s="99"/>
    </row>
    <row r="23" spans="1:10" ht="15.75" x14ac:dyDescent="0.25">
      <c r="A23" s="100" t="s">
        <v>18</v>
      </c>
      <c r="B23" s="101"/>
      <c r="C23" s="101"/>
      <c r="D23" s="101"/>
      <c r="E23" s="101"/>
      <c r="F23" s="101"/>
      <c r="G23" s="101"/>
      <c r="H23" s="101"/>
      <c r="I23" s="101"/>
      <c r="J23" s="102"/>
    </row>
    <row r="24" spans="1:10" ht="15" customHeight="1" x14ac:dyDescent="0.25">
      <c r="A24" s="111" t="s">
        <v>19</v>
      </c>
      <c r="B24" s="112"/>
      <c r="C24" s="113" t="s">
        <v>20</v>
      </c>
      <c r="D24" s="114"/>
      <c r="E24" s="114"/>
      <c r="F24" s="114" t="s">
        <v>21</v>
      </c>
      <c r="G24" s="114"/>
      <c r="H24" s="112"/>
      <c r="I24" s="113" t="s">
        <v>22</v>
      </c>
      <c r="J24" s="115"/>
    </row>
    <row r="25" spans="1:10" x14ac:dyDescent="0.25">
      <c r="A25" s="116">
        <v>18883034943</v>
      </c>
      <c r="B25" s="117"/>
      <c r="C25" s="118">
        <v>10257498854.92</v>
      </c>
      <c r="D25" s="119"/>
      <c r="E25" s="120"/>
      <c r="F25" s="118">
        <v>10246803215.32</v>
      </c>
      <c r="G25" s="119"/>
      <c r="H25" s="120"/>
      <c r="I25" s="121">
        <f>+F25/A25</f>
        <v>0.54264599129593427</v>
      </c>
      <c r="J25" s="122"/>
    </row>
    <row r="26" spans="1:10" ht="15.75" x14ac:dyDescent="0.25">
      <c r="A26" s="100" t="s">
        <v>23</v>
      </c>
      <c r="B26" s="101"/>
      <c r="C26" s="101"/>
      <c r="D26" s="101"/>
      <c r="E26" s="101"/>
      <c r="F26" s="101"/>
      <c r="G26" s="101"/>
      <c r="H26" s="101"/>
      <c r="I26" s="101"/>
      <c r="J26" s="102"/>
    </row>
    <row r="27" spans="1:10" x14ac:dyDescent="0.25">
      <c r="A27" s="7"/>
      <c r="B27"/>
      <c r="C27" s="123" t="s">
        <v>24</v>
      </c>
      <c r="D27" s="124"/>
      <c r="E27" s="123" t="s">
        <v>44</v>
      </c>
      <c r="F27" s="124"/>
      <c r="G27" s="123" t="s">
        <v>39</v>
      </c>
      <c r="H27" s="123"/>
      <c r="I27" s="123" t="s">
        <v>25</v>
      </c>
      <c r="J27" s="125"/>
    </row>
    <row r="28" spans="1:10" ht="38.25" x14ac:dyDescent="0.25">
      <c r="A28" s="12" t="s">
        <v>26</v>
      </c>
      <c r="B28" s="13" t="s">
        <v>27</v>
      </c>
      <c r="C28" s="13" t="s">
        <v>40</v>
      </c>
      <c r="D28" s="13" t="s">
        <v>41</v>
      </c>
      <c r="E28" s="13" t="s">
        <v>45</v>
      </c>
      <c r="F28" s="13" t="s">
        <v>46</v>
      </c>
      <c r="G28" s="13" t="s">
        <v>47</v>
      </c>
      <c r="H28" s="13" t="s">
        <v>48</v>
      </c>
      <c r="I28" s="13" t="s">
        <v>49</v>
      </c>
      <c r="J28" s="14" t="s">
        <v>50</v>
      </c>
    </row>
    <row r="29" spans="1:10" ht="36" x14ac:dyDescent="0.25">
      <c r="A29" s="26" t="s">
        <v>65</v>
      </c>
      <c r="B29" s="27" t="s">
        <v>66</v>
      </c>
      <c r="C29" s="15">
        <v>6180</v>
      </c>
      <c r="D29" s="28">
        <v>195354168.43000001</v>
      </c>
      <c r="E29" s="15">
        <v>6180</v>
      </c>
      <c r="F29" s="28">
        <v>223321704</v>
      </c>
      <c r="G29" s="15">
        <v>5493</v>
      </c>
      <c r="H29" s="28">
        <v>193249080.05000001</v>
      </c>
      <c r="I29" s="16">
        <f>IF(G29&gt;0,G29/C29,0)</f>
        <v>0.88883495145631064</v>
      </c>
      <c r="J29" s="17">
        <f>IF(H29&gt;0,H29/D29,0)</f>
        <v>0.98922424641911699</v>
      </c>
    </row>
    <row r="30" spans="1:10" ht="15.75" x14ac:dyDescent="0.25">
      <c r="A30" s="97" t="s">
        <v>28</v>
      </c>
      <c r="B30" s="98"/>
      <c r="C30" s="98"/>
      <c r="D30" s="98"/>
      <c r="E30" s="98"/>
      <c r="F30" s="98"/>
      <c r="G30" s="98"/>
      <c r="H30" s="98"/>
      <c r="I30" s="98"/>
      <c r="J30" s="99"/>
    </row>
    <row r="31" spans="1:10" ht="15.75" x14ac:dyDescent="0.25">
      <c r="A31" s="100" t="s">
        <v>29</v>
      </c>
      <c r="B31" s="101"/>
      <c r="C31" s="101"/>
      <c r="D31" s="101"/>
      <c r="E31" s="101"/>
      <c r="F31" s="101"/>
      <c r="G31" s="101"/>
      <c r="H31" s="101"/>
      <c r="I31" s="101"/>
      <c r="J31" s="102"/>
    </row>
    <row r="32" spans="1:10" ht="15" customHeight="1" x14ac:dyDescent="0.25">
      <c r="A32" s="18" t="s">
        <v>30</v>
      </c>
      <c r="B32" s="107" t="s">
        <v>67</v>
      </c>
      <c r="C32" s="107"/>
      <c r="D32" s="107"/>
      <c r="E32" s="107"/>
      <c r="F32" s="107"/>
      <c r="G32" s="107"/>
      <c r="H32" s="107"/>
      <c r="I32" s="107"/>
      <c r="J32" s="108"/>
    </row>
    <row r="33" spans="1:10" ht="48" customHeight="1" x14ac:dyDescent="0.25">
      <c r="A33" s="18" t="s">
        <v>31</v>
      </c>
      <c r="B33" s="109" t="s">
        <v>112</v>
      </c>
      <c r="C33" s="109"/>
      <c r="D33" s="109"/>
      <c r="E33" s="109"/>
      <c r="F33" s="109"/>
      <c r="G33" s="109"/>
      <c r="H33" s="109"/>
      <c r="I33" s="109"/>
      <c r="J33" s="110"/>
    </row>
    <row r="34" spans="1:10" ht="54" customHeight="1" x14ac:dyDescent="0.25">
      <c r="A34" s="18" t="s">
        <v>32</v>
      </c>
      <c r="B34" s="109" t="s">
        <v>184</v>
      </c>
      <c r="C34" s="109"/>
      <c r="D34" s="109"/>
      <c r="E34" s="109"/>
      <c r="F34" s="109"/>
      <c r="G34" s="109"/>
      <c r="H34" s="109"/>
      <c r="I34" s="109"/>
      <c r="J34" s="110"/>
    </row>
    <row r="35" spans="1:10" ht="99.75" customHeight="1" x14ac:dyDescent="0.25">
      <c r="A35" s="18" t="s">
        <v>33</v>
      </c>
      <c r="B35" s="109" t="s">
        <v>171</v>
      </c>
      <c r="C35" s="109"/>
      <c r="D35" s="109"/>
      <c r="E35" s="109"/>
      <c r="F35" s="109"/>
      <c r="G35" s="109"/>
      <c r="H35" s="109"/>
      <c r="I35" s="109"/>
      <c r="J35" s="110"/>
    </row>
    <row r="36" spans="1:10" ht="15.75" x14ac:dyDescent="0.25">
      <c r="A36" s="97" t="s">
        <v>34</v>
      </c>
      <c r="B36" s="98"/>
      <c r="C36" s="98"/>
      <c r="D36" s="98"/>
      <c r="E36" s="98"/>
      <c r="F36" s="98"/>
      <c r="G36" s="98"/>
      <c r="H36" s="98"/>
      <c r="I36" s="98"/>
      <c r="J36" s="99"/>
    </row>
    <row r="37" spans="1:10" ht="15.75" x14ac:dyDescent="0.25">
      <c r="A37" s="127" t="s">
        <v>35</v>
      </c>
      <c r="B37" s="128"/>
      <c r="C37" s="128"/>
      <c r="D37" s="128"/>
      <c r="E37" s="128"/>
      <c r="F37" s="128"/>
      <c r="G37" s="128"/>
      <c r="H37" s="128"/>
      <c r="I37" s="128"/>
      <c r="J37" s="129"/>
    </row>
    <row r="38" spans="1:10" ht="27.75" customHeight="1" x14ac:dyDescent="0.25">
      <c r="A38" s="130" t="s">
        <v>42</v>
      </c>
      <c r="B38" s="131"/>
      <c r="C38" s="131"/>
      <c r="D38" s="131"/>
      <c r="E38" s="131"/>
      <c r="F38" s="131"/>
      <c r="G38" s="131"/>
      <c r="H38" s="131"/>
      <c r="I38" s="131"/>
      <c r="J38" s="132"/>
    </row>
    <row r="39" spans="1:10" ht="83.25" customHeight="1" x14ac:dyDescent="0.25">
      <c r="A39" s="104" t="s">
        <v>172</v>
      </c>
      <c r="B39" s="104"/>
      <c r="C39" s="104"/>
      <c r="D39" s="104"/>
      <c r="E39" s="104"/>
      <c r="F39" s="104"/>
      <c r="G39" s="104"/>
      <c r="H39" s="104"/>
      <c r="I39" s="104"/>
      <c r="J39" s="104"/>
    </row>
    <row r="40" spans="1:10" ht="30.75" customHeight="1" x14ac:dyDescent="0.25">
      <c r="A40" s="133" t="s">
        <v>43</v>
      </c>
      <c r="B40" s="133"/>
      <c r="C40" s="133"/>
      <c r="D40" s="133"/>
      <c r="E40" s="133"/>
      <c r="F40" s="133"/>
      <c r="G40" s="133"/>
      <c r="H40" s="133"/>
      <c r="I40" s="133"/>
      <c r="J40" s="133"/>
    </row>
    <row r="41" spans="1:10" x14ac:dyDescent="0.25">
      <c r="G41" s="134"/>
      <c r="H41" s="134"/>
      <c r="I41" s="134"/>
      <c r="J41" s="134"/>
    </row>
    <row r="42" spans="1:10" x14ac:dyDescent="0.25">
      <c r="A42" s="25" t="s">
        <v>51</v>
      </c>
      <c r="B42" s="29">
        <f>+A25</f>
        <v>18883034943</v>
      </c>
      <c r="G42" s="126"/>
      <c r="H42" s="126"/>
      <c r="I42" s="126"/>
      <c r="J42" s="126"/>
    </row>
    <row r="43" spans="1:10" x14ac:dyDescent="0.25">
      <c r="A43" s="25" t="s">
        <v>52</v>
      </c>
      <c r="B43" s="29">
        <f>+C25</f>
        <v>10257498854.92</v>
      </c>
      <c r="G43" s="126"/>
      <c r="H43" s="126"/>
      <c r="I43" s="126"/>
      <c r="J43" s="126"/>
    </row>
    <row r="44" spans="1:10" x14ac:dyDescent="0.25">
      <c r="A44" s="25" t="s">
        <v>53</v>
      </c>
      <c r="B44" s="29">
        <f>+F25</f>
        <v>10246803215.32</v>
      </c>
    </row>
  </sheetData>
  <mergeCells count="52">
    <mergeCell ref="G43:J43"/>
    <mergeCell ref="A31:J31"/>
    <mergeCell ref="B32:J32"/>
    <mergeCell ref="B33:J33"/>
    <mergeCell ref="B34:J34"/>
    <mergeCell ref="B35:J35"/>
    <mergeCell ref="A36:J36"/>
    <mergeCell ref="A37:J37"/>
    <mergeCell ref="A38:J38"/>
    <mergeCell ref="A40:J40"/>
    <mergeCell ref="G41:J41"/>
    <mergeCell ref="G42:J42"/>
    <mergeCell ref="A39:J39"/>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00000000-0002-0000-0000-000000000000}"/>
    <dataValidation allowBlank="1" showInputMessage="1" prompt="Nombre del capítulo" sqref="B8:J10" xr:uid="{00000000-0002-0000-0000-000001000000}"/>
    <dataValidation allowBlank="1" showInputMessage="1" showErrorMessage="1" prompt="¿A quién va dirigido el programa?, ¿qué característica tiene esta población que requiere ser beneficiada?" sqref="B20:J20" xr:uid="{00000000-0002-0000-0000-000002000000}"/>
    <dataValidation allowBlank="1" showInputMessage="1" showErrorMessage="1" prompt="Nombre del producto" sqref="B32:J32" xr:uid="{00000000-0002-0000-0000-000003000000}"/>
    <dataValidation allowBlank="1" showInputMessage="1" showErrorMessage="1" prompt="¿En qué consiste el producto? su objetivo" sqref="B33:J33" xr:uid="{00000000-0002-0000-0000-000004000000}"/>
    <dataValidation allowBlank="1" showInputMessage="1" showErrorMessage="1" prompt="1. Describir lo plasmado en el presupuesto_x000a_2. Describir lo alcanzado en términos financieros y de producción " sqref="B34:J34" xr:uid="{00000000-0002-0000-0000-000005000000}"/>
    <dataValidation allowBlank="1" showInputMessage="1" showErrorMessage="1" prompt="De existir desvío, explicar razones." sqref="B35:J35" xr:uid="{00000000-0002-0000-0000-000006000000}"/>
    <dataValidation allowBlank="1" showInputMessage="1" showErrorMessage="1" prompt="Oportunidades de mejora identificadas" sqref="A38:A39 B38:J38" xr:uid="{00000000-0002-0000-0000-000007000000}"/>
    <dataValidation allowBlank="1" showInputMessage="1" showErrorMessage="1" prompt="Presupuesto del programa" sqref="A25:C25 F25" xr:uid="{00000000-0002-0000-0000-000008000000}"/>
    <dataValidation allowBlank="1" showInputMessage="1" showErrorMessage="1" prompt="¿En qué consiste el programa?" sqref="B19:J19" xr:uid="{00000000-0002-0000-0000-000009000000}"/>
    <dataValidation allowBlank="1" showInputMessage="1" showErrorMessage="1" prompt="Nombre de cada producto" sqref="A28:A29" xr:uid="{00000000-0002-0000-0000-00000A000000}"/>
    <dataValidation allowBlank="1" showInputMessage="1" showErrorMessage="1" prompt="Nombre del indicador" sqref="B28:B29" xr:uid="{00000000-0002-0000-0000-00000B000000}"/>
    <dataValidation allowBlank="1" showInputMessage="1" showErrorMessage="1" prompt="Meta anual del indicador" sqref="C28:C29 E28:E29" xr:uid="{00000000-0002-0000-0000-00000C000000}"/>
    <dataValidation allowBlank="1" showInputMessage="1" showErrorMessage="1" prompt="Monto presupuestado para el producto" sqref="D28:D29 F28:F29 B42:B43" xr:uid="{00000000-0002-0000-0000-00000D000000}"/>
    <dataValidation allowBlank="1" showInputMessage="1" showErrorMessage="1" prompt="Meta alcanzada en el trimestre" sqref="G28" xr:uid="{00000000-0002-0000-0000-00000E000000}"/>
    <dataValidation allowBlank="1" showInputMessage="1" showErrorMessage="1" prompt="Monto ejecutado en el trimestre" sqref="H28:H29" xr:uid="{00000000-0002-0000-0000-00000F000000}"/>
  </dataValidations>
  <pageMargins left="0.7" right="0.7" top="0.75" bottom="0.75" header="0.3" footer="0.3"/>
  <pageSetup scale="62" orientation="portrait" r:id="rId1"/>
  <ignoredErrors>
    <ignoredError sqref="I29:J29 B42:B44" unlockedFormula="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
  <sheetViews>
    <sheetView view="pageBreakPreview" topLeftCell="A47" zoomScale="120" zoomScaleNormal="100" zoomScaleSheetLayoutView="120" workbookViewId="0">
      <selection activeCell="A49" sqref="A49:J49"/>
    </sheetView>
  </sheetViews>
  <sheetFormatPr baseColWidth="10" defaultColWidth="11.375" defaultRowHeight="15" x14ac:dyDescent="0.25"/>
  <cols>
    <col min="1" max="1" width="23" style="8" customWidth="1"/>
    <col min="2" max="2" width="19.875" style="8" bestFit="1" customWidth="1"/>
    <col min="3" max="10" width="12.75" style="8" customWidth="1"/>
  </cols>
  <sheetData>
    <row r="1" spans="1:10" ht="21.75" thickBot="1" x14ac:dyDescent="0.3">
      <c r="A1" s="19"/>
      <c r="B1" s="81" t="s">
        <v>168</v>
      </c>
      <c r="C1" s="82"/>
      <c r="D1" s="82"/>
      <c r="E1" s="82"/>
      <c r="F1" s="82"/>
      <c r="G1" s="82"/>
      <c r="H1" s="82"/>
      <c r="I1" s="82"/>
      <c r="J1" s="83"/>
    </row>
    <row r="2" spans="1:10" ht="21.75" thickBot="1" x14ac:dyDescent="0.3">
      <c r="A2" s="20"/>
      <c r="B2" s="84" t="s">
        <v>0</v>
      </c>
      <c r="C2" s="85"/>
      <c r="D2" s="84" t="s">
        <v>1</v>
      </c>
      <c r="E2" s="85"/>
      <c r="F2" s="85"/>
      <c r="G2" s="85"/>
      <c r="H2" s="86"/>
      <c r="I2" s="2" t="s">
        <v>2</v>
      </c>
      <c r="J2" s="3" t="s">
        <v>3</v>
      </c>
    </row>
    <row r="3" spans="1:10" ht="21.75" thickBot="1" x14ac:dyDescent="0.3">
      <c r="A3" s="21"/>
      <c r="B3" s="87" t="s">
        <v>4</v>
      </c>
      <c r="C3" s="88"/>
      <c r="D3" s="87"/>
      <c r="E3" s="88"/>
      <c r="F3" s="88"/>
      <c r="G3" s="88"/>
      <c r="H3" s="89"/>
      <c r="I3" s="4"/>
      <c r="J3" s="5"/>
    </row>
    <row r="4" spans="1:10" x14ac:dyDescent="0.25">
      <c r="A4" s="90"/>
      <c r="B4" s="91"/>
      <c r="C4" s="91"/>
      <c r="D4" s="92"/>
      <c r="E4" s="92"/>
      <c r="F4" s="92"/>
      <c r="G4" s="92"/>
      <c r="H4" s="92"/>
      <c r="I4" s="91"/>
      <c r="J4" s="93"/>
    </row>
    <row r="5" spans="1:10" ht="3" customHeight="1" x14ac:dyDescent="0.25">
      <c r="A5" s="94"/>
      <c r="B5" s="95"/>
      <c r="C5" s="95"/>
      <c r="D5" s="95"/>
      <c r="E5" s="95"/>
      <c r="F5" s="95"/>
      <c r="G5" s="95"/>
      <c r="H5" s="95"/>
      <c r="I5" s="95"/>
      <c r="J5" s="96"/>
    </row>
    <row r="6" spans="1:10" ht="15.75" x14ac:dyDescent="0.25">
      <c r="A6" s="97" t="s">
        <v>165</v>
      </c>
      <c r="B6" s="98"/>
      <c r="C6" s="98"/>
      <c r="D6" s="98"/>
      <c r="E6" s="98"/>
      <c r="F6" s="98"/>
      <c r="G6" s="98"/>
      <c r="H6" s="98"/>
      <c r="I6" s="98"/>
      <c r="J6" s="99"/>
    </row>
    <row r="7" spans="1:10" ht="15.75" x14ac:dyDescent="0.25">
      <c r="A7" s="100" t="s">
        <v>5</v>
      </c>
      <c r="B7" s="101"/>
      <c r="C7" s="101"/>
      <c r="D7" s="101"/>
      <c r="E7" s="101"/>
      <c r="F7" s="101"/>
      <c r="G7" s="101"/>
      <c r="H7" s="101"/>
      <c r="I7" s="101"/>
      <c r="J7" s="102"/>
    </row>
    <row r="8" spans="1:10" x14ac:dyDescent="0.25">
      <c r="A8" s="6" t="s">
        <v>6</v>
      </c>
      <c r="B8" s="78" t="s">
        <v>54</v>
      </c>
      <c r="C8" s="79"/>
      <c r="D8" s="79"/>
      <c r="E8" s="79"/>
      <c r="F8" s="79"/>
      <c r="G8" s="79"/>
      <c r="H8" s="79"/>
      <c r="I8" s="79"/>
      <c r="J8" s="80"/>
    </row>
    <row r="9" spans="1:10" x14ac:dyDescent="0.25">
      <c r="A9" s="22" t="s">
        <v>36</v>
      </c>
      <c r="B9" s="78" t="s">
        <v>60</v>
      </c>
      <c r="C9" s="79"/>
      <c r="D9" s="79"/>
      <c r="E9" s="79"/>
      <c r="F9" s="79"/>
      <c r="G9" s="79"/>
      <c r="H9" s="79"/>
      <c r="I9" s="79"/>
      <c r="J9" s="80"/>
    </row>
    <row r="10" spans="1:10" x14ac:dyDescent="0.25">
      <c r="A10" s="22" t="s">
        <v>37</v>
      </c>
      <c r="B10" s="78" t="s">
        <v>55</v>
      </c>
      <c r="C10" s="79"/>
      <c r="D10" s="79"/>
      <c r="E10" s="79"/>
      <c r="F10" s="79"/>
      <c r="G10" s="79"/>
      <c r="H10" s="79"/>
      <c r="I10" s="79"/>
      <c r="J10" s="80"/>
    </row>
    <row r="11" spans="1:10" ht="52.5" customHeight="1" x14ac:dyDescent="0.25">
      <c r="A11" s="6" t="s">
        <v>7</v>
      </c>
      <c r="B11" s="103" t="s">
        <v>56</v>
      </c>
      <c r="C11" s="104"/>
      <c r="D11" s="104"/>
      <c r="E11" s="104"/>
      <c r="F11" s="104"/>
      <c r="G11" s="104"/>
      <c r="H11" s="104"/>
      <c r="I11" s="104"/>
      <c r="J11" s="105"/>
    </row>
    <row r="12" spans="1:10" ht="42.75" customHeight="1" x14ac:dyDescent="0.25">
      <c r="A12" s="6" t="s">
        <v>8</v>
      </c>
      <c r="B12" s="103" t="s">
        <v>57</v>
      </c>
      <c r="C12" s="104"/>
      <c r="D12" s="104"/>
      <c r="E12" s="104"/>
      <c r="F12" s="104"/>
      <c r="G12" s="104"/>
      <c r="H12" s="104"/>
      <c r="I12" s="104"/>
      <c r="J12" s="105"/>
    </row>
    <row r="13" spans="1:10" ht="15.75" x14ac:dyDescent="0.25">
      <c r="A13" s="97" t="s">
        <v>9</v>
      </c>
      <c r="B13" s="98"/>
      <c r="C13" s="98"/>
      <c r="D13" s="98"/>
      <c r="E13" s="98"/>
      <c r="F13" s="98"/>
      <c r="G13" s="98"/>
      <c r="H13" s="98"/>
      <c r="I13" s="98"/>
      <c r="J13" s="99"/>
    </row>
    <row r="14" spans="1:10" x14ac:dyDescent="0.25">
      <c r="A14" s="6" t="s">
        <v>10</v>
      </c>
      <c r="B14" s="23">
        <v>2</v>
      </c>
      <c r="C14" s="106" t="s">
        <v>58</v>
      </c>
      <c r="D14" s="106"/>
      <c r="E14" s="106"/>
      <c r="F14" s="106"/>
      <c r="G14" s="106"/>
      <c r="H14" s="106"/>
      <c r="I14" s="106"/>
      <c r="J14" s="106"/>
    </row>
    <row r="15" spans="1:10" x14ac:dyDescent="0.25">
      <c r="A15" s="6" t="s">
        <v>11</v>
      </c>
      <c r="B15" s="9">
        <v>2.1</v>
      </c>
      <c r="C15" s="106" t="s">
        <v>59</v>
      </c>
      <c r="D15" s="106"/>
      <c r="E15" s="106"/>
      <c r="F15" s="106"/>
      <c r="G15" s="106"/>
      <c r="H15" s="106"/>
      <c r="I15" s="106"/>
      <c r="J15" s="106"/>
    </row>
    <row r="16" spans="1:10" ht="41.25" customHeight="1" x14ac:dyDescent="0.25">
      <c r="A16" s="6" t="s">
        <v>12</v>
      </c>
      <c r="B16" s="10" t="s">
        <v>69</v>
      </c>
      <c r="C16" s="106" t="s">
        <v>84</v>
      </c>
      <c r="D16" s="106"/>
      <c r="E16" s="106"/>
      <c r="F16" s="106"/>
      <c r="G16" s="106"/>
      <c r="H16" s="106"/>
      <c r="I16" s="106"/>
      <c r="J16" s="106"/>
    </row>
    <row r="17" spans="1:10" ht="15.75" x14ac:dyDescent="0.25">
      <c r="A17" s="97" t="s">
        <v>13</v>
      </c>
      <c r="B17" s="98"/>
      <c r="C17" s="98"/>
      <c r="D17" s="98"/>
      <c r="E17" s="98"/>
      <c r="F17" s="98"/>
      <c r="G17" s="98"/>
      <c r="H17" s="98"/>
      <c r="I17" s="98"/>
      <c r="J17" s="99"/>
    </row>
    <row r="18" spans="1:10" ht="29.25" customHeight="1" x14ac:dyDescent="0.25">
      <c r="A18" s="6" t="s">
        <v>14</v>
      </c>
      <c r="B18" s="107" t="s">
        <v>68</v>
      </c>
      <c r="C18" s="107"/>
      <c r="D18" s="107"/>
      <c r="E18" s="107"/>
      <c r="F18" s="107"/>
      <c r="G18" s="107"/>
      <c r="H18" s="107"/>
      <c r="I18" s="107"/>
      <c r="J18" s="108"/>
    </row>
    <row r="19" spans="1:10" ht="139.5" customHeight="1" x14ac:dyDescent="0.25">
      <c r="A19" s="11" t="s">
        <v>15</v>
      </c>
      <c r="B19" s="109" t="s">
        <v>73</v>
      </c>
      <c r="C19" s="109"/>
      <c r="D19" s="109"/>
      <c r="E19" s="109"/>
      <c r="F19" s="109"/>
      <c r="G19" s="109"/>
      <c r="H19" s="109"/>
      <c r="I19" s="109"/>
      <c r="J19" s="110"/>
    </row>
    <row r="20" spans="1:10" x14ac:dyDescent="0.25">
      <c r="A20" s="11" t="s">
        <v>16</v>
      </c>
      <c r="B20" s="109" t="s">
        <v>74</v>
      </c>
      <c r="C20" s="109"/>
      <c r="D20" s="109"/>
      <c r="E20" s="109"/>
      <c r="F20" s="109"/>
      <c r="G20" s="109"/>
      <c r="H20" s="109"/>
      <c r="I20" s="109"/>
      <c r="J20" s="110"/>
    </row>
    <row r="21" spans="1:10" x14ac:dyDescent="0.25">
      <c r="A21" s="11" t="s">
        <v>38</v>
      </c>
      <c r="B21" s="109" t="s">
        <v>81</v>
      </c>
      <c r="C21" s="109"/>
      <c r="D21" s="109"/>
      <c r="E21" s="109"/>
      <c r="F21" s="109"/>
      <c r="G21" s="109"/>
      <c r="H21" s="109"/>
      <c r="I21" s="109"/>
      <c r="J21" s="110"/>
    </row>
    <row r="22" spans="1:10" ht="15.75" x14ac:dyDescent="0.25">
      <c r="A22" s="97" t="s">
        <v>17</v>
      </c>
      <c r="B22" s="98"/>
      <c r="C22" s="98"/>
      <c r="D22" s="98"/>
      <c r="E22" s="98"/>
      <c r="F22" s="98"/>
      <c r="G22" s="98"/>
      <c r="H22" s="98"/>
      <c r="I22" s="98"/>
      <c r="J22" s="99"/>
    </row>
    <row r="23" spans="1:10" ht="15.75" x14ac:dyDescent="0.25">
      <c r="A23" s="100" t="s">
        <v>18</v>
      </c>
      <c r="B23" s="101"/>
      <c r="C23" s="101"/>
      <c r="D23" s="101"/>
      <c r="E23" s="101"/>
      <c r="F23" s="101"/>
      <c r="G23" s="101"/>
      <c r="H23" s="101"/>
      <c r="I23" s="101"/>
      <c r="J23" s="102"/>
    </row>
    <row r="24" spans="1:10" ht="15" customHeight="1" x14ac:dyDescent="0.25">
      <c r="A24" s="111" t="s">
        <v>19</v>
      </c>
      <c r="B24" s="112"/>
      <c r="C24" s="113" t="s">
        <v>20</v>
      </c>
      <c r="D24" s="114"/>
      <c r="E24" s="114"/>
      <c r="F24" s="114" t="s">
        <v>21</v>
      </c>
      <c r="G24" s="114"/>
      <c r="H24" s="112"/>
      <c r="I24" s="113" t="s">
        <v>22</v>
      </c>
      <c r="J24" s="115"/>
    </row>
    <row r="25" spans="1:10" x14ac:dyDescent="0.25">
      <c r="A25" s="116">
        <v>83048381959</v>
      </c>
      <c r="B25" s="117"/>
      <c r="C25" s="118">
        <v>92307677402.399994</v>
      </c>
      <c r="D25" s="119"/>
      <c r="E25" s="120"/>
      <c r="F25" s="118">
        <v>92273576477.889999</v>
      </c>
      <c r="G25" s="119"/>
      <c r="H25" s="120"/>
      <c r="I25" s="121">
        <f>+F25/A25</f>
        <v>1.1110821704322231</v>
      </c>
      <c r="J25" s="122"/>
    </row>
    <row r="26" spans="1:10" ht="15.75" x14ac:dyDescent="0.25">
      <c r="A26" s="100" t="s">
        <v>23</v>
      </c>
      <c r="B26" s="101"/>
      <c r="C26" s="101"/>
      <c r="D26" s="101"/>
      <c r="E26" s="101"/>
      <c r="F26" s="101"/>
      <c r="G26" s="101"/>
      <c r="H26" s="101"/>
      <c r="I26" s="101"/>
      <c r="J26" s="102"/>
    </row>
    <row r="27" spans="1:10" ht="23.25" customHeight="1" x14ac:dyDescent="0.25">
      <c r="A27" s="7"/>
      <c r="B27"/>
      <c r="C27" s="135" t="s">
        <v>24</v>
      </c>
      <c r="D27" s="136"/>
      <c r="E27" s="135" t="s">
        <v>44</v>
      </c>
      <c r="F27" s="124"/>
      <c r="G27" s="123" t="s">
        <v>39</v>
      </c>
      <c r="H27" s="123"/>
      <c r="I27" s="123" t="s">
        <v>25</v>
      </c>
      <c r="J27" s="125"/>
    </row>
    <row r="28" spans="1:10" ht="38.25" x14ac:dyDescent="0.25">
      <c r="A28" s="39" t="s">
        <v>26</v>
      </c>
      <c r="B28" s="41" t="s">
        <v>27</v>
      </c>
      <c r="C28" s="77" t="s">
        <v>40</v>
      </c>
      <c r="D28" s="77" t="s">
        <v>41</v>
      </c>
      <c r="E28" s="77" t="s">
        <v>45</v>
      </c>
      <c r="F28" s="39" t="s">
        <v>46</v>
      </c>
      <c r="G28" s="40" t="s">
        <v>47</v>
      </c>
      <c r="H28" s="40" t="s">
        <v>48</v>
      </c>
      <c r="I28" s="40" t="s">
        <v>49</v>
      </c>
      <c r="J28" s="41" t="s">
        <v>50</v>
      </c>
    </row>
    <row r="29" spans="1:10" ht="36" x14ac:dyDescent="0.25">
      <c r="A29" s="54" t="s">
        <v>75</v>
      </c>
      <c r="B29" s="42" t="s">
        <v>116</v>
      </c>
      <c r="C29" s="76">
        <v>470346</v>
      </c>
      <c r="D29" s="75">
        <v>4915110654.1300001</v>
      </c>
      <c r="E29" s="76">
        <v>470346</v>
      </c>
      <c r="F29" s="68">
        <v>2701719766</v>
      </c>
      <c r="G29" s="67">
        <v>450837</v>
      </c>
      <c r="H29" s="68">
        <v>4915110649.8000002</v>
      </c>
      <c r="I29" s="43">
        <f>IF(G29&gt;0,G29/E29,0)</f>
        <v>0.95852202421196309</v>
      </c>
      <c r="J29" s="44">
        <f t="shared" ref="J29:J31" si="0">IF(H29&gt;0,H29/D29,0)</f>
        <v>0.99999999911904325</v>
      </c>
    </row>
    <row r="30" spans="1:10" ht="36" x14ac:dyDescent="0.25">
      <c r="A30" s="54" t="s">
        <v>76</v>
      </c>
      <c r="B30" s="42" t="s">
        <v>117</v>
      </c>
      <c r="C30" s="67">
        <v>482361</v>
      </c>
      <c r="D30" s="68">
        <v>2622766786.02</v>
      </c>
      <c r="E30" s="67">
        <v>482361</v>
      </c>
      <c r="F30" s="68">
        <v>2397043680</v>
      </c>
      <c r="G30" s="67">
        <v>455095</v>
      </c>
      <c r="H30" s="68">
        <v>2622766785.21</v>
      </c>
      <c r="I30" s="43">
        <f>IF(G30&gt;0,G30/E30,0)</f>
        <v>0.94347387122922455</v>
      </c>
      <c r="J30" s="44">
        <f t="shared" si="0"/>
        <v>0.99999999969116582</v>
      </c>
    </row>
    <row r="31" spans="1:10" ht="48" x14ac:dyDescent="0.25">
      <c r="A31" s="55" t="s">
        <v>77</v>
      </c>
      <c r="B31" s="48" t="s">
        <v>155</v>
      </c>
      <c r="C31" s="70">
        <v>4691</v>
      </c>
      <c r="D31" s="71">
        <v>69000</v>
      </c>
      <c r="E31" s="70">
        <v>4691</v>
      </c>
      <c r="F31" s="71">
        <v>16654350</v>
      </c>
      <c r="G31" s="70">
        <v>3440</v>
      </c>
      <c r="H31" s="71">
        <v>0</v>
      </c>
      <c r="I31" s="45">
        <f>IF(G31&gt;0,G31/E31,0)</f>
        <v>0.73331912172244729</v>
      </c>
      <c r="J31" s="46">
        <f t="shared" si="0"/>
        <v>0</v>
      </c>
    </row>
    <row r="32" spans="1:10" ht="15.75" x14ac:dyDescent="0.25">
      <c r="A32" s="97" t="s">
        <v>28</v>
      </c>
      <c r="B32" s="98"/>
      <c r="C32" s="98"/>
      <c r="D32" s="98"/>
      <c r="E32" s="98"/>
      <c r="F32" s="98"/>
      <c r="G32" s="98"/>
      <c r="H32" s="98"/>
      <c r="I32" s="98"/>
      <c r="J32" s="99"/>
    </row>
    <row r="33" spans="1:10" ht="15" customHeight="1" x14ac:dyDescent="0.25">
      <c r="A33" s="100" t="s">
        <v>29</v>
      </c>
      <c r="B33" s="101"/>
      <c r="C33" s="101"/>
      <c r="D33" s="101"/>
      <c r="E33" s="101"/>
      <c r="F33" s="101"/>
      <c r="G33" s="101"/>
      <c r="H33" s="101"/>
      <c r="I33" s="101"/>
      <c r="J33" s="102"/>
    </row>
    <row r="34" spans="1:10" x14ac:dyDescent="0.25">
      <c r="A34" s="18" t="s">
        <v>30</v>
      </c>
      <c r="B34" s="107" t="s">
        <v>78</v>
      </c>
      <c r="C34" s="107"/>
      <c r="D34" s="107"/>
      <c r="E34" s="107"/>
      <c r="F34" s="107"/>
      <c r="G34" s="107"/>
      <c r="H34" s="107"/>
      <c r="I34" s="107"/>
      <c r="J34" s="108"/>
    </row>
    <row r="35" spans="1:10" x14ac:dyDescent="0.25">
      <c r="A35" s="18" t="s">
        <v>31</v>
      </c>
      <c r="B35" s="109" t="s">
        <v>115</v>
      </c>
      <c r="C35" s="109"/>
      <c r="D35" s="109"/>
      <c r="E35" s="109"/>
      <c r="F35" s="109"/>
      <c r="G35" s="109"/>
      <c r="H35" s="109"/>
      <c r="I35" s="109"/>
      <c r="J35" s="110"/>
    </row>
    <row r="36" spans="1:10" ht="40.5" customHeight="1" x14ac:dyDescent="0.25">
      <c r="A36" s="18" t="s">
        <v>32</v>
      </c>
      <c r="B36" s="109" t="s">
        <v>185</v>
      </c>
      <c r="C36" s="109"/>
      <c r="D36" s="109"/>
      <c r="E36" s="109"/>
      <c r="F36" s="109"/>
      <c r="G36" s="109"/>
      <c r="H36" s="109"/>
      <c r="I36" s="109"/>
      <c r="J36" s="110"/>
    </row>
    <row r="37" spans="1:10" ht="73.5" customHeight="1" x14ac:dyDescent="0.25">
      <c r="A37" s="18" t="s">
        <v>33</v>
      </c>
      <c r="B37" s="137" t="s">
        <v>174</v>
      </c>
      <c r="C37" s="137"/>
      <c r="D37" s="137"/>
      <c r="E37" s="137"/>
      <c r="F37" s="137"/>
      <c r="G37" s="137"/>
      <c r="H37" s="137"/>
      <c r="I37" s="137"/>
      <c r="J37" s="138"/>
    </row>
    <row r="38" spans="1:10" x14ac:dyDescent="0.25">
      <c r="A38" s="18" t="s">
        <v>30</v>
      </c>
      <c r="B38" s="47" t="s">
        <v>113</v>
      </c>
      <c r="C38" s="24"/>
      <c r="D38" s="24"/>
      <c r="E38" s="24"/>
      <c r="F38" s="24"/>
      <c r="G38" s="24"/>
      <c r="H38" s="24"/>
      <c r="I38" s="24"/>
      <c r="J38" s="30"/>
    </row>
    <row r="39" spans="1:10" x14ac:dyDescent="0.25">
      <c r="A39" s="18" t="s">
        <v>31</v>
      </c>
      <c r="B39" s="47" t="s">
        <v>76</v>
      </c>
      <c r="C39" s="24"/>
      <c r="D39" s="24"/>
      <c r="E39" s="24"/>
      <c r="F39" s="24"/>
      <c r="G39" s="24"/>
      <c r="H39" s="24"/>
      <c r="I39" s="24"/>
      <c r="J39" s="30"/>
    </row>
    <row r="40" spans="1:10" ht="56.25" customHeight="1" x14ac:dyDescent="0.25">
      <c r="A40" s="18" t="s">
        <v>32</v>
      </c>
      <c r="B40" s="109" t="s">
        <v>186</v>
      </c>
      <c r="C40" s="109"/>
      <c r="D40" s="109"/>
      <c r="E40" s="109"/>
      <c r="F40" s="109"/>
      <c r="G40" s="109"/>
      <c r="H40" s="109"/>
      <c r="I40" s="109"/>
      <c r="J40" s="110"/>
    </row>
    <row r="41" spans="1:10" ht="42.75" customHeight="1" x14ac:dyDescent="0.25">
      <c r="A41" s="18" t="s">
        <v>33</v>
      </c>
      <c r="B41" s="137" t="s">
        <v>173</v>
      </c>
      <c r="C41" s="137"/>
      <c r="D41" s="137"/>
      <c r="E41" s="137"/>
      <c r="F41" s="137"/>
      <c r="G41" s="137"/>
      <c r="H41" s="137"/>
      <c r="I41" s="137"/>
      <c r="J41" s="138"/>
    </row>
    <row r="42" spans="1:10" x14ac:dyDescent="0.25">
      <c r="A42" s="18" t="s">
        <v>30</v>
      </c>
      <c r="B42" s="109" t="s">
        <v>114</v>
      </c>
      <c r="C42" s="109"/>
      <c r="D42" s="109"/>
      <c r="E42" s="109"/>
      <c r="F42" s="109"/>
      <c r="G42" s="109"/>
      <c r="H42" s="109"/>
      <c r="I42" s="109"/>
      <c r="J42" s="110"/>
    </row>
    <row r="43" spans="1:10" x14ac:dyDescent="0.25">
      <c r="A43" s="18" t="s">
        <v>31</v>
      </c>
      <c r="B43" s="109" t="s">
        <v>77</v>
      </c>
      <c r="C43" s="109"/>
      <c r="D43" s="109"/>
      <c r="E43" s="109"/>
      <c r="F43" s="109"/>
      <c r="G43" s="109"/>
      <c r="H43" s="109"/>
      <c r="I43" s="109"/>
      <c r="J43" s="110"/>
    </row>
    <row r="44" spans="1:10" ht="32.25" customHeight="1" x14ac:dyDescent="0.25">
      <c r="A44" s="18" t="s">
        <v>32</v>
      </c>
      <c r="B44" s="109" t="s">
        <v>187</v>
      </c>
      <c r="C44" s="109"/>
      <c r="D44" s="109"/>
      <c r="E44" s="109"/>
      <c r="F44" s="109"/>
      <c r="G44" s="109"/>
      <c r="H44" s="109"/>
      <c r="I44" s="109"/>
      <c r="J44" s="110"/>
    </row>
    <row r="45" spans="1:10" ht="96.75" customHeight="1" x14ac:dyDescent="0.25">
      <c r="A45" s="18" t="s">
        <v>33</v>
      </c>
      <c r="B45" s="109" t="s">
        <v>175</v>
      </c>
      <c r="C45" s="109"/>
      <c r="D45" s="109"/>
      <c r="E45" s="109"/>
      <c r="F45" s="109"/>
      <c r="G45" s="109"/>
      <c r="H45" s="109"/>
      <c r="I45" s="109"/>
      <c r="J45" s="110"/>
    </row>
    <row r="46" spans="1:10" ht="15.75" x14ac:dyDescent="0.25">
      <c r="A46" s="97" t="s">
        <v>34</v>
      </c>
      <c r="B46" s="98"/>
      <c r="C46" s="98"/>
      <c r="D46" s="98"/>
      <c r="E46" s="98"/>
      <c r="F46" s="98"/>
      <c r="G46" s="98"/>
      <c r="H46" s="98"/>
      <c r="I46" s="98"/>
      <c r="J46" s="99"/>
    </row>
    <row r="47" spans="1:10" ht="27.75" customHeight="1" x14ac:dyDescent="0.25">
      <c r="A47" s="127" t="s">
        <v>35</v>
      </c>
      <c r="B47" s="128"/>
      <c r="C47" s="128"/>
      <c r="D47" s="128"/>
      <c r="E47" s="128"/>
      <c r="F47" s="128"/>
      <c r="G47" s="128"/>
      <c r="H47" s="128"/>
      <c r="I47" s="128"/>
      <c r="J47" s="129"/>
    </row>
    <row r="48" spans="1:10" ht="27.75" customHeight="1" x14ac:dyDescent="0.25">
      <c r="A48" s="130" t="s">
        <v>42</v>
      </c>
      <c r="B48" s="131"/>
      <c r="C48" s="131"/>
      <c r="D48" s="131"/>
      <c r="E48" s="131"/>
      <c r="F48" s="131"/>
      <c r="G48" s="131"/>
      <c r="H48" s="131"/>
      <c r="I48" s="131"/>
      <c r="J48" s="132"/>
    </row>
    <row r="49" spans="1:10" ht="144.75" customHeight="1" x14ac:dyDescent="0.25">
      <c r="A49" s="104" t="s">
        <v>176</v>
      </c>
      <c r="B49" s="104"/>
      <c r="C49" s="104"/>
      <c r="D49" s="104"/>
      <c r="E49" s="104"/>
      <c r="F49" s="104"/>
      <c r="G49" s="104"/>
      <c r="H49" s="104"/>
      <c r="I49" s="104"/>
      <c r="J49" s="104"/>
    </row>
    <row r="50" spans="1:10" x14ac:dyDescent="0.25">
      <c r="A50" s="133" t="s">
        <v>43</v>
      </c>
      <c r="B50" s="133"/>
      <c r="C50" s="133"/>
      <c r="D50" s="133"/>
      <c r="E50" s="133"/>
      <c r="F50" s="133"/>
      <c r="G50" s="133"/>
      <c r="H50" s="133"/>
      <c r="I50" s="133"/>
      <c r="J50" s="133"/>
    </row>
    <row r="51" spans="1:10" x14ac:dyDescent="0.25">
      <c r="G51" s="134"/>
      <c r="H51" s="134"/>
      <c r="I51" s="134"/>
      <c r="J51" s="134"/>
    </row>
    <row r="52" spans="1:10" x14ac:dyDescent="0.25">
      <c r="A52" s="25" t="s">
        <v>51</v>
      </c>
      <c r="B52" s="29">
        <f>+SUM(Tabla132[Financiera
(D)])</f>
        <v>5115417796</v>
      </c>
      <c r="G52" s="126"/>
      <c r="H52" s="126"/>
      <c r="I52" s="126"/>
      <c r="J52" s="126"/>
    </row>
    <row r="53" spans="1:10" x14ac:dyDescent="0.25">
      <c r="A53" s="25" t="s">
        <v>52</v>
      </c>
      <c r="B53" s="29">
        <f>+SUM(Tabla132[Financiera
(B)])</f>
        <v>7537946440.1499996</v>
      </c>
      <c r="G53" s="126"/>
      <c r="H53" s="126"/>
      <c r="I53" s="126"/>
      <c r="J53" s="126"/>
    </row>
    <row r="54" spans="1:10" x14ac:dyDescent="0.25">
      <c r="A54" s="25" t="s">
        <v>53</v>
      </c>
      <c r="B54" s="29">
        <f>+SUM(Tabla132[Financiera 
 (F)])</f>
        <v>7537877435.0100002</v>
      </c>
    </row>
  </sheetData>
  <mergeCells count="58">
    <mergeCell ref="G53:J53"/>
    <mergeCell ref="A33:J33"/>
    <mergeCell ref="B34:J34"/>
    <mergeCell ref="B35:J35"/>
    <mergeCell ref="B36:J36"/>
    <mergeCell ref="B37:J37"/>
    <mergeCell ref="A46:J46"/>
    <mergeCell ref="A47:J47"/>
    <mergeCell ref="A48:J48"/>
    <mergeCell ref="A50:J50"/>
    <mergeCell ref="G51:J51"/>
    <mergeCell ref="G52:J52"/>
    <mergeCell ref="B41:J41"/>
    <mergeCell ref="B42:J42"/>
    <mergeCell ref="B43:J43"/>
    <mergeCell ref="A49:J49"/>
    <mergeCell ref="E27:F27"/>
    <mergeCell ref="G27:H27"/>
    <mergeCell ref="I27:J27"/>
    <mergeCell ref="B45:J45"/>
    <mergeCell ref="B40:J40"/>
    <mergeCell ref="B19:J19"/>
    <mergeCell ref="B20:J20"/>
    <mergeCell ref="B21:J21"/>
    <mergeCell ref="B44:J44"/>
    <mergeCell ref="A32:J32"/>
    <mergeCell ref="A23:J23"/>
    <mergeCell ref="A24:B24"/>
    <mergeCell ref="C24:E24"/>
    <mergeCell ref="F24:H24"/>
    <mergeCell ref="I24:J24"/>
    <mergeCell ref="A25:B25"/>
    <mergeCell ref="C25:E25"/>
    <mergeCell ref="F25:H25"/>
    <mergeCell ref="I25:J25"/>
    <mergeCell ref="A26:J26"/>
    <mergeCell ref="C27:D27"/>
    <mergeCell ref="C14:J14"/>
    <mergeCell ref="C15:J15"/>
    <mergeCell ref="C16:J16"/>
    <mergeCell ref="A17:J17"/>
    <mergeCell ref="B18:J18"/>
    <mergeCell ref="A22:J22"/>
    <mergeCell ref="B11:J11"/>
    <mergeCell ref="B12:J12"/>
    <mergeCell ref="B10:J10"/>
    <mergeCell ref="B1:J1"/>
    <mergeCell ref="B2:C2"/>
    <mergeCell ref="D2:H2"/>
    <mergeCell ref="B3:C3"/>
    <mergeCell ref="D3:H3"/>
    <mergeCell ref="A4:J4"/>
    <mergeCell ref="A5:J5"/>
    <mergeCell ref="A6:J6"/>
    <mergeCell ref="A7:J7"/>
    <mergeCell ref="B8:J8"/>
    <mergeCell ref="B9:J9"/>
    <mergeCell ref="A13:J13"/>
  </mergeCells>
  <dataValidations count="16">
    <dataValidation allowBlank="1" showInputMessage="1" showErrorMessage="1" prompt="Monto presupuestado para el producto" sqref="B52:B53 D28:D31 F28:F31" xr:uid="{00000000-0002-0000-0100-000000000000}"/>
    <dataValidation allowBlank="1" showInputMessage="1" showErrorMessage="1" prompt="¿En qué consiste el programa?" sqref="B19:J19" xr:uid="{00000000-0002-0000-0100-000001000000}"/>
    <dataValidation allowBlank="1" showInputMessage="1" showErrorMessage="1" prompt="Presupuesto del programa" sqref="A25:C25 F25" xr:uid="{00000000-0002-0000-0100-000002000000}"/>
    <dataValidation allowBlank="1" showInputMessage="1" showErrorMessage="1" prompt="Oportunidades de mejora identificadas" sqref="A48:A49 B48:J48" xr:uid="{00000000-0002-0000-0100-000003000000}"/>
    <dataValidation allowBlank="1" showInputMessage="1" showErrorMessage="1" prompt="De existir desvío, explicar razones." sqref="B37:J39 B41:B43 C42:J43 B45:J45" xr:uid="{00000000-0002-0000-0100-000004000000}"/>
    <dataValidation allowBlank="1" showInputMessage="1" showErrorMessage="1" prompt="1. Describir lo plasmado en el presupuesto_x000a_2. Describir lo alcanzado en términos financieros y de producción " sqref="B40:J40 B36:J36 B44:J44" xr:uid="{00000000-0002-0000-0100-000005000000}"/>
    <dataValidation allowBlank="1" showInputMessage="1" showErrorMessage="1" prompt="¿En qué consiste el producto? su objetivo" sqref="B35:J35" xr:uid="{00000000-0002-0000-0100-000006000000}"/>
    <dataValidation allowBlank="1" showInputMessage="1" showErrorMessage="1" prompt="Nombre del producto" sqref="B34:J34" xr:uid="{00000000-0002-0000-0100-000007000000}"/>
    <dataValidation allowBlank="1" showInputMessage="1" showErrorMessage="1" prompt="¿A quién va dirigido el programa?, ¿qué característica tiene esta población que requiere ser beneficiada?" sqref="B20:J20" xr:uid="{00000000-0002-0000-0100-000008000000}"/>
    <dataValidation allowBlank="1" showInputMessage="1" prompt="Nombre del capítulo" sqref="B8:J10" xr:uid="{00000000-0002-0000-0100-000009000000}"/>
    <dataValidation allowBlank="1" sqref="A8" xr:uid="{00000000-0002-0000-0100-00000A000000}"/>
    <dataValidation allowBlank="1" showInputMessage="1" showErrorMessage="1" prompt="Monto ejecutado en el trimestre" sqref="H28:H31" xr:uid="{00000000-0002-0000-0100-00000B000000}"/>
    <dataValidation allowBlank="1" showInputMessage="1" showErrorMessage="1" prompt="Meta alcanzada en el trimestre" sqref="G28:G31" xr:uid="{00000000-0002-0000-0100-00000C000000}"/>
    <dataValidation allowBlank="1" showInputMessage="1" showErrorMessage="1" prompt="Meta anual del indicador" sqref="E28:E31 C28:C31" xr:uid="{00000000-0002-0000-0100-00000D000000}"/>
    <dataValidation allowBlank="1" showInputMessage="1" showErrorMessage="1" prompt="Nombre del indicador" sqref="B28:B31" xr:uid="{00000000-0002-0000-0100-00000E000000}"/>
    <dataValidation allowBlank="1" showInputMessage="1" showErrorMessage="1" prompt="Nombre de cada producto" sqref="A28:A31" xr:uid="{00000000-0002-0000-0100-00000F000000}"/>
  </dataValidations>
  <pageMargins left="0.7" right="0.7" top="0.75" bottom="0.75" header="0.3" footer="0.3"/>
  <pageSetup scale="62" orientation="portrait" r:id="rId1"/>
  <ignoredErrors>
    <ignoredError sqref="B52:B54 I29:J31" unlockedFormula="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4"/>
  <sheetViews>
    <sheetView view="pageBreakPreview" topLeftCell="A30" zoomScale="110" zoomScaleNormal="100" zoomScaleSheetLayoutView="110" workbookViewId="0">
      <selection activeCell="A32" sqref="A32"/>
    </sheetView>
  </sheetViews>
  <sheetFormatPr baseColWidth="10" defaultColWidth="11.375" defaultRowHeight="15" x14ac:dyDescent="0.25"/>
  <cols>
    <col min="1" max="1" width="23" style="8" customWidth="1"/>
    <col min="2" max="2" width="19.875" style="8" bestFit="1" customWidth="1"/>
    <col min="3" max="3" width="12.75" style="8" customWidth="1"/>
    <col min="4" max="4" width="15" style="8" customWidth="1"/>
    <col min="5" max="5" width="12.75" style="8" customWidth="1"/>
    <col min="6" max="6" width="13.375" style="8" bestFit="1" customWidth="1"/>
    <col min="7" max="7" width="11.625" style="8" customWidth="1"/>
    <col min="8" max="8" width="13.375" style="8" bestFit="1" customWidth="1"/>
    <col min="9" max="9" width="12.75" style="8" customWidth="1"/>
    <col min="10" max="10" width="13.875" style="8" customWidth="1"/>
  </cols>
  <sheetData>
    <row r="1" spans="1:10" ht="21.75" customHeight="1" thickBot="1" x14ac:dyDescent="0.3">
      <c r="A1" s="19"/>
      <c r="B1" s="81" t="s">
        <v>168</v>
      </c>
      <c r="C1" s="82"/>
      <c r="D1" s="82"/>
      <c r="E1" s="82"/>
      <c r="F1" s="82"/>
      <c r="G1" s="82"/>
      <c r="H1" s="82"/>
      <c r="I1" s="82"/>
      <c r="J1" s="83"/>
    </row>
    <row r="2" spans="1:10" ht="21.75" thickBot="1" x14ac:dyDescent="0.3">
      <c r="A2" s="20"/>
      <c r="B2" s="84" t="s">
        <v>0</v>
      </c>
      <c r="C2" s="85"/>
      <c r="D2" s="84" t="s">
        <v>1</v>
      </c>
      <c r="E2" s="85"/>
      <c r="F2" s="85"/>
      <c r="G2" s="85"/>
      <c r="H2" s="86"/>
      <c r="I2" s="2" t="s">
        <v>2</v>
      </c>
      <c r="J2" s="3" t="s">
        <v>3</v>
      </c>
    </row>
    <row r="3" spans="1:10" ht="21.75" thickBot="1" x14ac:dyDescent="0.3">
      <c r="A3" s="21"/>
      <c r="B3" s="87" t="s">
        <v>4</v>
      </c>
      <c r="C3" s="88"/>
      <c r="D3" s="87"/>
      <c r="E3" s="88"/>
      <c r="F3" s="88"/>
      <c r="G3" s="88"/>
      <c r="H3" s="89"/>
      <c r="I3" s="4"/>
      <c r="J3" s="5"/>
    </row>
    <row r="4" spans="1:10" x14ac:dyDescent="0.25">
      <c r="A4" s="90"/>
      <c r="B4" s="91"/>
      <c r="C4" s="91"/>
      <c r="D4" s="92"/>
      <c r="E4" s="92"/>
      <c r="F4" s="92"/>
      <c r="G4" s="92"/>
      <c r="H4" s="92"/>
      <c r="I4" s="91"/>
      <c r="J4" s="93"/>
    </row>
    <row r="5" spans="1:10" ht="3" customHeight="1" x14ac:dyDescent="0.25">
      <c r="A5" s="94"/>
      <c r="B5" s="95"/>
      <c r="C5" s="95"/>
      <c r="D5" s="95"/>
      <c r="E5" s="95"/>
      <c r="F5" s="95"/>
      <c r="G5" s="95"/>
      <c r="H5" s="95"/>
      <c r="I5" s="95"/>
      <c r="J5" s="96"/>
    </row>
    <row r="6" spans="1:10" ht="15.75" x14ac:dyDescent="0.25">
      <c r="A6" s="97" t="s">
        <v>165</v>
      </c>
      <c r="B6" s="98"/>
      <c r="C6" s="98"/>
      <c r="D6" s="98"/>
      <c r="E6" s="98"/>
      <c r="F6" s="98"/>
      <c r="G6" s="98"/>
      <c r="H6" s="98"/>
      <c r="I6" s="98"/>
      <c r="J6" s="99"/>
    </row>
    <row r="7" spans="1:10" ht="15.75" x14ac:dyDescent="0.25">
      <c r="A7" s="100" t="s">
        <v>5</v>
      </c>
      <c r="B7" s="101"/>
      <c r="C7" s="101"/>
      <c r="D7" s="101"/>
      <c r="E7" s="101"/>
      <c r="F7" s="101"/>
      <c r="G7" s="101"/>
      <c r="H7" s="101"/>
      <c r="I7" s="101"/>
      <c r="J7" s="102"/>
    </row>
    <row r="8" spans="1:10" x14ac:dyDescent="0.25">
      <c r="A8" s="6" t="s">
        <v>6</v>
      </c>
      <c r="B8" s="78" t="s">
        <v>54</v>
      </c>
      <c r="C8" s="79"/>
      <c r="D8" s="79"/>
      <c r="E8" s="79"/>
      <c r="F8" s="79"/>
      <c r="G8" s="79"/>
      <c r="H8" s="79"/>
      <c r="I8" s="79"/>
      <c r="J8" s="80"/>
    </row>
    <row r="9" spans="1:10" x14ac:dyDescent="0.25">
      <c r="A9" s="22" t="s">
        <v>36</v>
      </c>
      <c r="B9" s="78" t="s">
        <v>60</v>
      </c>
      <c r="C9" s="79"/>
      <c r="D9" s="79"/>
      <c r="E9" s="79"/>
      <c r="F9" s="79"/>
      <c r="G9" s="79"/>
      <c r="H9" s="79"/>
      <c r="I9" s="79"/>
      <c r="J9" s="80"/>
    </row>
    <row r="10" spans="1:10" x14ac:dyDescent="0.25">
      <c r="A10" s="22" t="s">
        <v>37</v>
      </c>
      <c r="B10" s="78" t="s">
        <v>55</v>
      </c>
      <c r="C10" s="79"/>
      <c r="D10" s="79"/>
      <c r="E10" s="79"/>
      <c r="F10" s="79"/>
      <c r="G10" s="79"/>
      <c r="H10" s="79"/>
      <c r="I10" s="79"/>
      <c r="J10" s="80"/>
    </row>
    <row r="11" spans="1:10" ht="52.5" customHeight="1" x14ac:dyDescent="0.25">
      <c r="A11" s="6" t="s">
        <v>7</v>
      </c>
      <c r="B11" s="103" t="s">
        <v>56</v>
      </c>
      <c r="C11" s="104"/>
      <c r="D11" s="104"/>
      <c r="E11" s="104"/>
      <c r="F11" s="104"/>
      <c r="G11" s="104"/>
      <c r="H11" s="104"/>
      <c r="I11" s="104"/>
      <c r="J11" s="105"/>
    </row>
    <row r="12" spans="1:10" ht="42.75" customHeight="1" x14ac:dyDescent="0.25">
      <c r="A12" s="6" t="s">
        <v>8</v>
      </c>
      <c r="B12" s="103" t="s">
        <v>57</v>
      </c>
      <c r="C12" s="104"/>
      <c r="D12" s="104"/>
      <c r="E12" s="104"/>
      <c r="F12" s="104"/>
      <c r="G12" s="104"/>
      <c r="H12" s="104"/>
      <c r="I12" s="104"/>
      <c r="J12" s="105"/>
    </row>
    <row r="13" spans="1:10" ht="15.75" x14ac:dyDescent="0.25">
      <c r="A13" s="97" t="s">
        <v>9</v>
      </c>
      <c r="B13" s="98"/>
      <c r="C13" s="98"/>
      <c r="D13" s="98"/>
      <c r="E13" s="98"/>
      <c r="F13" s="98"/>
      <c r="G13" s="98"/>
      <c r="H13" s="98"/>
      <c r="I13" s="98"/>
      <c r="J13" s="99"/>
    </row>
    <row r="14" spans="1:10" x14ac:dyDescent="0.25">
      <c r="A14" s="6" t="s">
        <v>10</v>
      </c>
      <c r="B14" s="23">
        <v>2</v>
      </c>
      <c r="C14" s="106" t="s">
        <v>58</v>
      </c>
      <c r="D14" s="106"/>
      <c r="E14" s="106"/>
      <c r="F14" s="106"/>
      <c r="G14" s="106"/>
      <c r="H14" s="106"/>
      <c r="I14" s="106"/>
      <c r="J14" s="106"/>
    </row>
    <row r="15" spans="1:10" x14ac:dyDescent="0.25">
      <c r="A15" s="6" t="s">
        <v>11</v>
      </c>
      <c r="B15" s="9">
        <v>2.1</v>
      </c>
      <c r="C15" s="106" t="s">
        <v>59</v>
      </c>
      <c r="D15" s="106"/>
      <c r="E15" s="106"/>
      <c r="F15" s="106"/>
      <c r="G15" s="106"/>
      <c r="H15" s="106"/>
      <c r="I15" s="106"/>
      <c r="J15" s="106"/>
    </row>
    <row r="16" spans="1:10" ht="41.25" customHeight="1" x14ac:dyDescent="0.25">
      <c r="A16" s="6" t="s">
        <v>12</v>
      </c>
      <c r="B16" s="10" t="s">
        <v>69</v>
      </c>
      <c r="C16" s="106" t="s">
        <v>84</v>
      </c>
      <c r="D16" s="106"/>
      <c r="E16" s="106"/>
      <c r="F16" s="106"/>
      <c r="G16" s="106"/>
      <c r="H16" s="106"/>
      <c r="I16" s="106"/>
      <c r="J16" s="106"/>
    </row>
    <row r="17" spans="1:10" ht="15.75" x14ac:dyDescent="0.25">
      <c r="A17" s="97" t="s">
        <v>13</v>
      </c>
      <c r="B17" s="98"/>
      <c r="C17" s="98"/>
      <c r="D17" s="98"/>
      <c r="E17" s="98"/>
      <c r="F17" s="98"/>
      <c r="G17" s="98"/>
      <c r="H17" s="98"/>
      <c r="I17" s="98"/>
      <c r="J17" s="99"/>
    </row>
    <row r="18" spans="1:10" ht="24" customHeight="1" x14ac:dyDescent="0.25">
      <c r="A18" s="6" t="s">
        <v>14</v>
      </c>
      <c r="B18" s="107" t="s">
        <v>71</v>
      </c>
      <c r="C18" s="107"/>
      <c r="D18" s="107"/>
      <c r="E18" s="107"/>
      <c r="F18" s="107"/>
      <c r="G18" s="107"/>
      <c r="H18" s="107"/>
      <c r="I18" s="107"/>
      <c r="J18" s="108"/>
    </row>
    <row r="19" spans="1:10" ht="111.75" customHeight="1" x14ac:dyDescent="0.25">
      <c r="A19" s="11" t="s">
        <v>15</v>
      </c>
      <c r="B19" s="109" t="s">
        <v>70</v>
      </c>
      <c r="C19" s="109"/>
      <c r="D19" s="109"/>
      <c r="E19" s="109"/>
      <c r="F19" s="109"/>
      <c r="G19" s="109"/>
      <c r="H19" s="109"/>
      <c r="I19" s="109"/>
      <c r="J19" s="110"/>
    </row>
    <row r="20" spans="1:10" ht="24" customHeight="1" x14ac:dyDescent="0.25">
      <c r="A20" s="11" t="s">
        <v>16</v>
      </c>
      <c r="B20" s="109" t="s">
        <v>72</v>
      </c>
      <c r="C20" s="109"/>
      <c r="D20" s="109"/>
      <c r="E20" s="109"/>
      <c r="F20" s="109"/>
      <c r="G20" s="109"/>
      <c r="H20" s="109"/>
      <c r="I20" s="109"/>
      <c r="J20" s="110"/>
    </row>
    <row r="21" spans="1:10" ht="24" customHeight="1" x14ac:dyDescent="0.25">
      <c r="A21" s="11" t="s">
        <v>38</v>
      </c>
      <c r="B21" s="109" t="s">
        <v>82</v>
      </c>
      <c r="C21" s="109"/>
      <c r="D21" s="109"/>
      <c r="E21" s="109"/>
      <c r="F21" s="109"/>
      <c r="G21" s="109"/>
      <c r="H21" s="109"/>
      <c r="I21" s="109"/>
      <c r="J21" s="110"/>
    </row>
    <row r="22" spans="1:10" ht="15.75" x14ac:dyDescent="0.25">
      <c r="A22" s="97" t="s">
        <v>17</v>
      </c>
      <c r="B22" s="98"/>
      <c r="C22" s="98"/>
      <c r="D22" s="98"/>
      <c r="E22" s="98"/>
      <c r="F22" s="98"/>
      <c r="G22" s="98"/>
      <c r="H22" s="98"/>
      <c r="I22" s="98"/>
      <c r="J22" s="99"/>
    </row>
    <row r="23" spans="1:10" ht="15.75" x14ac:dyDescent="0.25">
      <c r="A23" s="100" t="s">
        <v>18</v>
      </c>
      <c r="B23" s="101"/>
      <c r="C23" s="101"/>
      <c r="D23" s="101"/>
      <c r="E23" s="101"/>
      <c r="F23" s="101"/>
      <c r="G23" s="101"/>
      <c r="H23" s="101"/>
      <c r="I23" s="101"/>
      <c r="J23" s="102"/>
    </row>
    <row r="24" spans="1:10" ht="15" customHeight="1" x14ac:dyDescent="0.25">
      <c r="A24" s="111" t="s">
        <v>19</v>
      </c>
      <c r="B24" s="112"/>
      <c r="C24" s="113" t="s">
        <v>20</v>
      </c>
      <c r="D24" s="114"/>
      <c r="E24" s="114"/>
      <c r="F24" s="114" t="s">
        <v>21</v>
      </c>
      <c r="G24" s="114"/>
      <c r="H24" s="112"/>
      <c r="I24" s="113" t="s">
        <v>22</v>
      </c>
      <c r="J24" s="115"/>
    </row>
    <row r="25" spans="1:10" x14ac:dyDescent="0.25">
      <c r="A25" s="116">
        <v>36791157958</v>
      </c>
      <c r="B25" s="117"/>
      <c r="C25" s="118">
        <v>41405697372.199997</v>
      </c>
      <c r="D25" s="119"/>
      <c r="E25" s="120"/>
      <c r="F25" s="118">
        <v>41381358239.080002</v>
      </c>
      <c r="G25" s="119"/>
      <c r="H25" s="120"/>
      <c r="I25" s="121">
        <f>+F25/A25</f>
        <v>1.1247636806191335</v>
      </c>
      <c r="J25" s="122"/>
    </row>
    <row r="26" spans="1:10" ht="15.75" x14ac:dyDescent="0.25">
      <c r="A26" s="100" t="s">
        <v>23</v>
      </c>
      <c r="B26" s="101"/>
      <c r="C26" s="101"/>
      <c r="D26" s="101"/>
      <c r="E26" s="101"/>
      <c r="F26" s="101"/>
      <c r="G26" s="101"/>
      <c r="H26" s="101"/>
      <c r="I26" s="101"/>
      <c r="J26" s="102"/>
    </row>
    <row r="27" spans="1:10" x14ac:dyDescent="0.25">
      <c r="A27" s="7"/>
      <c r="B27"/>
      <c r="C27" s="123" t="s">
        <v>24</v>
      </c>
      <c r="D27" s="124"/>
      <c r="E27" s="123" t="s">
        <v>44</v>
      </c>
      <c r="F27" s="124"/>
      <c r="G27" s="123" t="s">
        <v>39</v>
      </c>
      <c r="H27" s="123"/>
      <c r="I27" s="123" t="s">
        <v>25</v>
      </c>
      <c r="J27" s="125"/>
    </row>
    <row r="28" spans="1:10" ht="38.25" x14ac:dyDescent="0.25">
      <c r="A28" s="39" t="s">
        <v>26</v>
      </c>
      <c r="B28" s="40" t="s">
        <v>27</v>
      </c>
      <c r="C28" s="40" t="s">
        <v>40</v>
      </c>
      <c r="D28" s="40" t="s">
        <v>41</v>
      </c>
      <c r="E28" s="40" t="s">
        <v>45</v>
      </c>
      <c r="F28" s="40" t="s">
        <v>46</v>
      </c>
      <c r="G28" s="40" t="s">
        <v>47</v>
      </c>
      <c r="H28" s="40" t="s">
        <v>48</v>
      </c>
      <c r="I28" s="40" t="s">
        <v>49</v>
      </c>
      <c r="J28" s="41" t="s">
        <v>50</v>
      </c>
    </row>
    <row r="29" spans="1:10" ht="48" x14ac:dyDescent="0.25">
      <c r="A29" s="58" t="s">
        <v>85</v>
      </c>
      <c r="B29" s="42" t="s">
        <v>122</v>
      </c>
      <c r="C29" s="67">
        <v>429413</v>
      </c>
      <c r="D29" s="68">
        <v>2978742681.8899999</v>
      </c>
      <c r="E29" s="67">
        <v>429413</v>
      </c>
      <c r="F29" s="68">
        <v>2104801706</v>
      </c>
      <c r="G29" s="72">
        <v>393425</v>
      </c>
      <c r="H29" s="68">
        <v>2976102586.1999998</v>
      </c>
      <c r="I29" s="43">
        <f>Tabla1324[[#This Row],[Física 
(E)]]/Tabla1324[[#This Row],[Física
(C)]]</f>
        <v>0.91619256985699082</v>
      </c>
      <c r="J29" s="44">
        <f>IF(H29&gt;0,H29/D29,0)</f>
        <v>0.99911368789722887</v>
      </c>
    </row>
    <row r="30" spans="1:10" ht="48" x14ac:dyDescent="0.25">
      <c r="A30" s="58" t="s">
        <v>86</v>
      </c>
      <c r="B30" s="42" t="s">
        <v>167</v>
      </c>
      <c r="C30" s="67">
        <v>355527</v>
      </c>
      <c r="D30" s="68">
        <v>1030913956.33</v>
      </c>
      <c r="E30" s="67">
        <v>178378</v>
      </c>
      <c r="F30" s="68">
        <v>1187637089</v>
      </c>
      <c r="G30" s="72">
        <v>170032</v>
      </c>
      <c r="H30" s="68">
        <v>1030799956.33</v>
      </c>
      <c r="I30" s="43">
        <f>Tabla1324[[#This Row],[Física 
(E)]]/Tabla1324[[#This Row],[Física
(C)]]</f>
        <v>0.95321171893394929</v>
      </c>
      <c r="J30" s="44">
        <f t="shared" ref="J30:J33" si="0">IF(H30&gt;0,H30/D30,0)</f>
        <v>0.99988941851131219</v>
      </c>
    </row>
    <row r="31" spans="1:10" ht="60" x14ac:dyDescent="0.25">
      <c r="A31" s="58" t="s">
        <v>87</v>
      </c>
      <c r="B31" s="49" t="s">
        <v>123</v>
      </c>
      <c r="C31" s="67">
        <v>90059</v>
      </c>
      <c r="D31" s="68">
        <v>7921508420.5699997</v>
      </c>
      <c r="E31" s="67">
        <v>90059</v>
      </c>
      <c r="F31" s="68">
        <v>7637536087</v>
      </c>
      <c r="G31" s="72">
        <v>84784</v>
      </c>
      <c r="H31" s="68">
        <v>7910308512.7399998</v>
      </c>
      <c r="I31" s="43">
        <f>Tabla1324[[#This Row],[Física 
(E)]]/Tabla1324[[#This Row],[Física
(C)]]</f>
        <v>0.94142728655659069</v>
      </c>
      <c r="J31" s="44">
        <f t="shared" si="0"/>
        <v>0.99858613950331521</v>
      </c>
    </row>
    <row r="32" spans="1:10" ht="48" x14ac:dyDescent="0.25">
      <c r="A32" s="58" t="s">
        <v>218</v>
      </c>
      <c r="B32" s="49" t="s">
        <v>124</v>
      </c>
      <c r="C32" s="67">
        <v>10840</v>
      </c>
      <c r="D32" s="68">
        <v>86798844.390000001</v>
      </c>
      <c r="E32" s="67">
        <v>10840</v>
      </c>
      <c r="F32" s="68">
        <v>282980255</v>
      </c>
      <c r="G32" s="72">
        <v>12663</v>
      </c>
      <c r="H32" s="68">
        <v>86711152.689999998</v>
      </c>
      <c r="I32" s="43">
        <f>Tabla1324[[#This Row],[Física 
(E)]]/Tabla1324[[#This Row],[Física
(C)]]</f>
        <v>1.1681734317343173</v>
      </c>
      <c r="J32" s="44">
        <f t="shared" si="0"/>
        <v>0.99898971350809707</v>
      </c>
    </row>
    <row r="33" spans="1:10" ht="36" x14ac:dyDescent="0.25">
      <c r="A33" s="58" t="s">
        <v>88</v>
      </c>
      <c r="B33" s="49" t="s">
        <v>125</v>
      </c>
      <c r="C33" s="67">
        <v>567</v>
      </c>
      <c r="D33" s="68">
        <v>50300</v>
      </c>
      <c r="E33" s="67">
        <v>567</v>
      </c>
      <c r="F33" s="68">
        <v>7289805</v>
      </c>
      <c r="G33" s="72">
        <v>457</v>
      </c>
      <c r="H33" s="68">
        <v>0</v>
      </c>
      <c r="I33" s="43">
        <f>Tabla1324[[#This Row],[Física 
(E)]]/Tabla1324[[#This Row],[Física
(C)]]</f>
        <v>0.80599647266313934</v>
      </c>
      <c r="J33" s="44">
        <f t="shared" si="0"/>
        <v>0</v>
      </c>
    </row>
    <row r="34" spans="1:10" ht="15.75" x14ac:dyDescent="0.25">
      <c r="A34" s="97" t="s">
        <v>28</v>
      </c>
      <c r="B34" s="98"/>
      <c r="C34" s="98"/>
      <c r="D34" s="98"/>
      <c r="E34" s="98"/>
      <c r="F34" s="98"/>
      <c r="G34" s="98"/>
      <c r="H34" s="98"/>
      <c r="I34" s="98"/>
      <c r="J34" s="99"/>
    </row>
    <row r="35" spans="1:10" ht="15.75" x14ac:dyDescent="0.25">
      <c r="A35" s="100" t="s">
        <v>29</v>
      </c>
      <c r="B35" s="101"/>
      <c r="C35" s="101"/>
      <c r="D35" s="101"/>
      <c r="E35" s="101"/>
      <c r="F35" s="101"/>
      <c r="G35" s="101"/>
      <c r="H35" s="101"/>
      <c r="I35" s="101"/>
      <c r="J35" s="102"/>
    </row>
    <row r="36" spans="1:10" ht="22.7" customHeight="1" x14ac:dyDescent="0.25">
      <c r="A36" s="18" t="s">
        <v>30</v>
      </c>
      <c r="B36" s="139" t="s">
        <v>118</v>
      </c>
      <c r="C36" s="139"/>
      <c r="D36" s="139"/>
      <c r="E36" s="139"/>
      <c r="F36" s="139"/>
      <c r="G36" s="139"/>
      <c r="H36" s="139"/>
      <c r="I36" s="139"/>
      <c r="J36" s="140"/>
    </row>
    <row r="37" spans="1:10" ht="27.75" customHeight="1" x14ac:dyDescent="0.25">
      <c r="A37" s="18" t="s">
        <v>31</v>
      </c>
      <c r="B37" s="139" t="s">
        <v>85</v>
      </c>
      <c r="C37" s="139"/>
      <c r="D37" s="139"/>
      <c r="E37" s="139"/>
      <c r="F37" s="139"/>
      <c r="G37" s="139"/>
      <c r="H37" s="139"/>
      <c r="I37" s="139"/>
      <c r="J37" s="140"/>
    </row>
    <row r="38" spans="1:10" ht="46.5" customHeight="1" x14ac:dyDescent="0.25">
      <c r="A38" s="18" t="s">
        <v>32</v>
      </c>
      <c r="B38" s="109" t="s">
        <v>188</v>
      </c>
      <c r="C38" s="109"/>
      <c r="D38" s="109"/>
      <c r="E38" s="109"/>
      <c r="F38" s="109"/>
      <c r="G38" s="109"/>
      <c r="H38" s="109"/>
      <c r="I38" s="109"/>
      <c r="J38" s="110"/>
    </row>
    <row r="39" spans="1:10" ht="100.5" customHeight="1" x14ac:dyDescent="0.25">
      <c r="A39" s="18" t="s">
        <v>33</v>
      </c>
      <c r="B39" s="107" t="s">
        <v>177</v>
      </c>
      <c r="C39" s="107"/>
      <c r="D39" s="107"/>
      <c r="E39" s="107"/>
      <c r="F39" s="107"/>
      <c r="G39" s="107"/>
      <c r="H39" s="107"/>
      <c r="I39" s="107"/>
      <c r="J39" s="108"/>
    </row>
    <row r="40" spans="1:10" x14ac:dyDescent="0.25">
      <c r="A40" s="18" t="s">
        <v>30</v>
      </c>
      <c r="B40" s="107" t="s">
        <v>119</v>
      </c>
      <c r="C40" s="107"/>
      <c r="D40" s="107"/>
      <c r="E40" s="107"/>
      <c r="F40" s="107"/>
      <c r="G40" s="107"/>
      <c r="H40" s="107"/>
      <c r="I40" s="107"/>
      <c r="J40" s="108"/>
    </row>
    <row r="41" spans="1:10" ht="30.75" customHeight="1" x14ac:dyDescent="0.25">
      <c r="A41" s="18" t="s">
        <v>31</v>
      </c>
      <c r="B41" s="107" t="s">
        <v>86</v>
      </c>
      <c r="C41" s="107"/>
      <c r="D41" s="107"/>
      <c r="E41" s="107"/>
      <c r="F41" s="107"/>
      <c r="G41" s="107"/>
      <c r="H41" s="107"/>
      <c r="I41" s="107"/>
      <c r="J41" s="108"/>
    </row>
    <row r="42" spans="1:10" ht="33" customHeight="1" x14ac:dyDescent="0.25">
      <c r="A42" s="18" t="s">
        <v>32</v>
      </c>
      <c r="B42" s="109" t="s">
        <v>189</v>
      </c>
      <c r="C42" s="109"/>
      <c r="D42" s="109"/>
      <c r="E42" s="109"/>
      <c r="F42" s="109"/>
      <c r="G42" s="109"/>
      <c r="H42" s="109"/>
      <c r="I42" s="109"/>
      <c r="J42" s="110"/>
    </row>
    <row r="43" spans="1:10" ht="67.349999999999994" customHeight="1" x14ac:dyDescent="0.25">
      <c r="A43" s="18" t="s">
        <v>33</v>
      </c>
      <c r="B43" s="107" t="s">
        <v>169</v>
      </c>
      <c r="C43" s="107"/>
      <c r="D43" s="107"/>
      <c r="E43" s="107"/>
      <c r="F43" s="107"/>
      <c r="G43" s="107"/>
      <c r="H43" s="107"/>
      <c r="I43" s="107"/>
      <c r="J43" s="108"/>
    </row>
    <row r="44" spans="1:10" x14ac:dyDescent="0.25">
      <c r="A44" s="18" t="s">
        <v>30</v>
      </c>
      <c r="B44" s="107" t="s">
        <v>120</v>
      </c>
      <c r="C44" s="107"/>
      <c r="D44" s="107"/>
      <c r="E44" s="107"/>
      <c r="F44" s="107"/>
      <c r="G44" s="107"/>
      <c r="H44" s="107"/>
      <c r="I44" s="107"/>
      <c r="J44" s="108"/>
    </row>
    <row r="45" spans="1:10" ht="30.75" customHeight="1" x14ac:dyDescent="0.25">
      <c r="A45" s="18" t="s">
        <v>31</v>
      </c>
      <c r="B45" s="107" t="s">
        <v>87</v>
      </c>
      <c r="C45" s="107"/>
      <c r="D45" s="107"/>
      <c r="E45" s="107"/>
      <c r="F45" s="107"/>
      <c r="G45" s="107"/>
      <c r="H45" s="107"/>
      <c r="I45" s="107"/>
      <c r="J45" s="108"/>
    </row>
    <row r="46" spans="1:10" ht="50.25" customHeight="1" x14ac:dyDescent="0.25">
      <c r="A46" s="18" t="s">
        <v>32</v>
      </c>
      <c r="B46" s="109" t="s">
        <v>191</v>
      </c>
      <c r="C46" s="109"/>
      <c r="D46" s="109"/>
      <c r="E46" s="109"/>
      <c r="F46" s="109"/>
      <c r="G46" s="109"/>
      <c r="H46" s="109"/>
      <c r="I46" s="109"/>
      <c r="J46" s="110"/>
    </row>
    <row r="47" spans="1:10" ht="66.75" customHeight="1" x14ac:dyDescent="0.25">
      <c r="A47" s="18" t="s">
        <v>33</v>
      </c>
      <c r="B47" s="107" t="s">
        <v>178</v>
      </c>
      <c r="C47" s="107"/>
      <c r="D47" s="107"/>
      <c r="E47" s="107"/>
      <c r="F47" s="107"/>
      <c r="G47" s="107"/>
      <c r="H47" s="107"/>
      <c r="I47" s="107"/>
      <c r="J47" s="108"/>
    </row>
    <row r="48" spans="1:10" x14ac:dyDescent="0.25">
      <c r="A48" s="18" t="s">
        <v>30</v>
      </c>
      <c r="B48" s="107" t="s">
        <v>219</v>
      </c>
      <c r="C48" s="107"/>
      <c r="D48" s="107"/>
      <c r="E48" s="107"/>
      <c r="F48" s="107"/>
      <c r="G48" s="107"/>
      <c r="H48" s="107"/>
      <c r="I48" s="107"/>
      <c r="J48" s="108"/>
    </row>
    <row r="49" spans="1:10" x14ac:dyDescent="0.25">
      <c r="A49" s="18" t="s">
        <v>31</v>
      </c>
      <c r="B49" s="107" t="s">
        <v>218</v>
      </c>
      <c r="C49" s="107"/>
      <c r="D49" s="107"/>
      <c r="E49" s="107"/>
      <c r="F49" s="107"/>
      <c r="G49" s="107"/>
      <c r="H49" s="107"/>
      <c r="I49" s="107"/>
      <c r="J49" s="108"/>
    </row>
    <row r="50" spans="1:10" ht="33.75" customHeight="1" x14ac:dyDescent="0.25">
      <c r="A50" s="18" t="s">
        <v>32</v>
      </c>
      <c r="B50" s="109" t="s">
        <v>192</v>
      </c>
      <c r="C50" s="109"/>
      <c r="D50" s="109"/>
      <c r="E50" s="109"/>
      <c r="F50" s="109"/>
      <c r="G50" s="109"/>
      <c r="H50" s="109"/>
      <c r="I50" s="109"/>
      <c r="J50" s="110"/>
    </row>
    <row r="51" spans="1:10" ht="63.75" customHeight="1" x14ac:dyDescent="0.25">
      <c r="A51" s="18" t="s">
        <v>33</v>
      </c>
      <c r="B51" s="107" t="s">
        <v>179</v>
      </c>
      <c r="C51" s="107"/>
      <c r="D51" s="107"/>
      <c r="E51" s="107"/>
      <c r="F51" s="107"/>
      <c r="G51" s="107"/>
      <c r="H51" s="107"/>
      <c r="I51" s="107"/>
      <c r="J51" s="108"/>
    </row>
    <row r="52" spans="1:10" ht="30.75" customHeight="1" x14ac:dyDescent="0.25">
      <c r="A52" s="18" t="s">
        <v>30</v>
      </c>
      <c r="B52" s="47" t="s">
        <v>121</v>
      </c>
      <c r="C52" s="24"/>
      <c r="D52" s="24"/>
      <c r="E52" s="24"/>
      <c r="F52" s="24"/>
      <c r="G52" s="24"/>
      <c r="H52" s="24"/>
      <c r="I52" s="24"/>
      <c r="J52" s="30"/>
    </row>
    <row r="53" spans="1:10" ht="30.75" customHeight="1" x14ac:dyDescent="0.25">
      <c r="A53" s="18" t="s">
        <v>31</v>
      </c>
      <c r="B53" s="47" t="s">
        <v>88</v>
      </c>
      <c r="C53" s="24"/>
      <c r="D53" s="24"/>
      <c r="E53" s="24"/>
      <c r="F53" s="24"/>
      <c r="G53" s="24"/>
      <c r="H53" s="24"/>
      <c r="I53" s="24"/>
      <c r="J53" s="30"/>
    </row>
    <row r="54" spans="1:10" ht="41.25" customHeight="1" x14ac:dyDescent="0.25">
      <c r="A54" s="18" t="s">
        <v>32</v>
      </c>
      <c r="B54" s="109" t="s">
        <v>190</v>
      </c>
      <c r="C54" s="109"/>
      <c r="D54" s="109"/>
      <c r="E54" s="109"/>
      <c r="F54" s="109"/>
      <c r="G54" s="109"/>
      <c r="H54" s="109"/>
      <c r="I54" s="109"/>
      <c r="J54" s="110"/>
    </row>
    <row r="55" spans="1:10" ht="111" customHeight="1" x14ac:dyDescent="0.25">
      <c r="A55" s="18" t="s">
        <v>33</v>
      </c>
      <c r="B55" s="107" t="s">
        <v>180</v>
      </c>
      <c r="C55" s="107"/>
      <c r="D55" s="107"/>
      <c r="E55" s="107"/>
      <c r="F55" s="107"/>
      <c r="G55" s="107"/>
      <c r="H55" s="107"/>
      <c r="I55" s="107"/>
      <c r="J55" s="108"/>
    </row>
    <row r="56" spans="1:10" ht="15.75" x14ac:dyDescent="0.25">
      <c r="A56" s="97" t="s">
        <v>34</v>
      </c>
      <c r="B56" s="98"/>
      <c r="C56" s="98"/>
      <c r="D56" s="98"/>
      <c r="E56" s="98"/>
      <c r="F56" s="98"/>
      <c r="G56" s="98"/>
      <c r="H56" s="98"/>
      <c r="I56" s="98"/>
      <c r="J56" s="99"/>
    </row>
    <row r="57" spans="1:10" ht="15.75" x14ac:dyDescent="0.25">
      <c r="A57" s="127" t="s">
        <v>35</v>
      </c>
      <c r="B57" s="128"/>
      <c r="C57" s="128"/>
      <c r="D57" s="128"/>
      <c r="E57" s="128"/>
      <c r="F57" s="128"/>
      <c r="G57" s="128"/>
      <c r="H57" s="128"/>
      <c r="I57" s="128"/>
      <c r="J57" s="129"/>
    </row>
    <row r="58" spans="1:10" x14ac:dyDescent="0.25">
      <c r="A58" s="130" t="s">
        <v>42</v>
      </c>
      <c r="B58" s="131"/>
      <c r="C58" s="131"/>
      <c r="D58" s="131"/>
      <c r="E58" s="131"/>
      <c r="F58" s="131"/>
      <c r="G58" s="131"/>
      <c r="H58" s="131"/>
      <c r="I58" s="131"/>
      <c r="J58" s="132"/>
    </row>
    <row r="59" spans="1:10" ht="201.75" customHeight="1" x14ac:dyDescent="0.25">
      <c r="A59" s="104" t="s">
        <v>181</v>
      </c>
      <c r="B59" s="104"/>
      <c r="C59" s="104"/>
      <c r="D59" s="104"/>
      <c r="E59" s="104"/>
      <c r="F59" s="104"/>
      <c r="G59" s="104"/>
      <c r="H59" s="104"/>
      <c r="I59" s="104"/>
      <c r="J59" s="104"/>
    </row>
    <row r="60" spans="1:10" x14ac:dyDescent="0.25">
      <c r="A60" s="133" t="s">
        <v>43</v>
      </c>
      <c r="B60" s="133"/>
      <c r="C60" s="133"/>
      <c r="D60" s="133"/>
      <c r="E60" s="133"/>
      <c r="F60" s="133"/>
      <c r="G60" s="133"/>
      <c r="H60" s="133"/>
      <c r="I60" s="133"/>
      <c r="J60" s="133"/>
    </row>
    <row r="61" spans="1:10" x14ac:dyDescent="0.25">
      <c r="G61" s="134"/>
      <c r="H61" s="134"/>
      <c r="I61" s="134"/>
      <c r="J61" s="134"/>
    </row>
    <row r="62" spans="1:10" x14ac:dyDescent="0.25">
      <c r="A62" s="25" t="s">
        <v>51</v>
      </c>
      <c r="B62" s="29">
        <f>+SUM(Tabla1324[Financiera
(D)])</f>
        <v>11220244942</v>
      </c>
      <c r="G62" s="126"/>
      <c r="H62" s="126"/>
      <c r="I62" s="126"/>
      <c r="J62" s="126"/>
    </row>
    <row r="63" spans="1:10" x14ac:dyDescent="0.25">
      <c r="A63" s="25" t="s">
        <v>52</v>
      </c>
      <c r="B63" s="29">
        <f>+SUM(Tabla1324[Financiera
(B)])</f>
        <v>12018014203.179998</v>
      </c>
      <c r="G63" s="126"/>
      <c r="H63" s="126"/>
      <c r="I63" s="126"/>
      <c r="J63" s="126"/>
    </row>
    <row r="64" spans="1:10" x14ac:dyDescent="0.25">
      <c r="A64" s="25" t="s">
        <v>53</v>
      </c>
      <c r="B64" s="29">
        <f>+SUM(Tabla1324[Financiera 
 (F)])</f>
        <v>12003922207.960001</v>
      </c>
    </row>
  </sheetData>
  <mergeCells count="66">
    <mergeCell ref="B55:J55"/>
    <mergeCell ref="B44:J44"/>
    <mergeCell ref="B45:J45"/>
    <mergeCell ref="B46:J46"/>
    <mergeCell ref="B47:J47"/>
    <mergeCell ref="B48:J48"/>
    <mergeCell ref="B50:J50"/>
    <mergeCell ref="B54:J54"/>
    <mergeCell ref="B41:J41"/>
    <mergeCell ref="B42:J42"/>
    <mergeCell ref="B43:J43"/>
    <mergeCell ref="B49:J49"/>
    <mergeCell ref="B51:J51"/>
    <mergeCell ref="E27:F27"/>
    <mergeCell ref="G27:H27"/>
    <mergeCell ref="I27:J27"/>
    <mergeCell ref="G63:J63"/>
    <mergeCell ref="A35:J35"/>
    <mergeCell ref="A56:J56"/>
    <mergeCell ref="A57:J57"/>
    <mergeCell ref="A58:J58"/>
    <mergeCell ref="A60:J60"/>
    <mergeCell ref="G61:J61"/>
    <mergeCell ref="G62:J62"/>
    <mergeCell ref="B36:J36"/>
    <mergeCell ref="B37:J37"/>
    <mergeCell ref="B38:J38"/>
    <mergeCell ref="B39:J39"/>
    <mergeCell ref="B40:J40"/>
    <mergeCell ref="B18:J18"/>
    <mergeCell ref="B19:J19"/>
    <mergeCell ref="B20:J20"/>
    <mergeCell ref="B21:J21"/>
    <mergeCell ref="A34:J34"/>
    <mergeCell ref="A23:J23"/>
    <mergeCell ref="A24:B24"/>
    <mergeCell ref="C24:E24"/>
    <mergeCell ref="F24:H24"/>
    <mergeCell ref="I24:J24"/>
    <mergeCell ref="A25:B25"/>
    <mergeCell ref="C25:E25"/>
    <mergeCell ref="F25:H25"/>
    <mergeCell ref="I25:J25"/>
    <mergeCell ref="A26:J26"/>
    <mergeCell ref="C27:D27"/>
    <mergeCell ref="A13:J13"/>
    <mergeCell ref="C14:J14"/>
    <mergeCell ref="C15:J15"/>
    <mergeCell ref="C16:J16"/>
    <mergeCell ref="A17:J17"/>
    <mergeCell ref="A59:J59"/>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s>
  <dataValidations count="16">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6:B37" xr:uid="{00000000-0002-0000-0200-000003000000}"/>
    <dataValidation allowBlank="1" showInputMessage="1" showErrorMessage="1" prompt="¿En qué consiste el producto? su objetivo" sqref="C37:J37" xr:uid="{00000000-0002-0000-0200-000004000000}"/>
    <dataValidation allowBlank="1" showInputMessage="1" showErrorMessage="1" prompt="1. Describir lo plasmado en el presupuesto_x000a_2. Describir lo alcanzado en términos financieros y de producción " sqref="B38:J38" xr:uid="{00000000-0002-0000-0200-000005000000}"/>
    <dataValidation allowBlank="1" showInputMessage="1" showErrorMessage="1" prompt="Oportunidades de mejora identificadas" sqref="A58:A59 B58:J58" xr:uid="{00000000-0002-0000-0200-000006000000}"/>
    <dataValidation allowBlank="1" showInputMessage="1" showErrorMessage="1" prompt="Presupuesto del programa" sqref="A25:C25 F25" xr:uid="{00000000-0002-0000-0200-000007000000}"/>
    <dataValidation allowBlank="1" showInputMessage="1" showErrorMessage="1" prompt="¿En qué consiste el programa?" sqref="B19:J19" xr:uid="{00000000-0002-0000-0200-000008000000}"/>
    <dataValidation allowBlank="1" showInputMessage="1" showErrorMessage="1" prompt="Monto presupuestado para el producto" sqref="B62:B63 F28:F33 D28:D33" xr:uid="{00000000-0002-0000-0200-000009000000}"/>
    <dataValidation allowBlank="1" showInputMessage="1" showErrorMessage="1" prompt="Nombre de cada producto" sqref="A28:A33" xr:uid="{00000000-0002-0000-0200-00000A000000}"/>
    <dataValidation allowBlank="1" showInputMessage="1" showErrorMessage="1" prompt="Nombre del indicador" sqref="B28:B33" xr:uid="{00000000-0002-0000-0200-00000B000000}"/>
    <dataValidation allowBlank="1" showInputMessage="1" showErrorMessage="1" prompt="Meta anual del indicador" sqref="C28:C33 E28:E33" xr:uid="{00000000-0002-0000-0200-00000C000000}"/>
    <dataValidation allowBlank="1" showInputMessage="1" showErrorMessage="1" prompt="Meta alcanzada en el trimestre" sqref="G28:G33" xr:uid="{00000000-0002-0000-0200-00000D000000}"/>
    <dataValidation allowBlank="1" showInputMessage="1" showErrorMessage="1" prompt="Monto ejecutado en el trimestre" sqref="H28:H33" xr:uid="{00000000-0002-0000-0200-00000E000000}"/>
    <dataValidation allowBlank="1" showInputMessage="1" showErrorMessage="1" prompt="De existir desvío, explicar razones." sqref="B39:J55" xr:uid="{00000000-0002-0000-0200-00000F000000}"/>
  </dataValidations>
  <pageMargins left="0.7" right="0.7" top="0.75" bottom="0.75" header="0.3" footer="0.3"/>
  <pageSetup scale="62" orientation="portrait" r:id="rId1"/>
  <ignoredErrors>
    <ignoredError sqref="B62:B64 J29 J31:J33 J30" unlockedFormula="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view="pageBreakPreview" topLeftCell="A53" zoomScaleNormal="100" zoomScaleSheetLayoutView="100" workbookViewId="0">
      <selection activeCell="A54" sqref="A54:J54"/>
    </sheetView>
  </sheetViews>
  <sheetFormatPr baseColWidth="10" defaultColWidth="11.375" defaultRowHeight="15" x14ac:dyDescent="0.25"/>
  <cols>
    <col min="1" max="1" width="23" style="8" customWidth="1"/>
    <col min="2" max="2" width="19.875" style="8" bestFit="1" customWidth="1"/>
    <col min="3" max="10" width="12.75" style="8" customWidth="1"/>
    <col min="11" max="11" width="18" style="8" customWidth="1"/>
  </cols>
  <sheetData>
    <row r="1" spans="1:11" ht="21.75" thickBot="1" x14ac:dyDescent="0.3">
      <c r="A1" s="19"/>
      <c r="B1" s="81" t="s">
        <v>168</v>
      </c>
      <c r="C1" s="82"/>
      <c r="D1" s="82"/>
      <c r="E1" s="82"/>
      <c r="F1" s="82"/>
      <c r="G1" s="82"/>
      <c r="H1" s="82"/>
      <c r="I1" s="82"/>
      <c r="J1" s="83"/>
      <c r="K1" s="1"/>
    </row>
    <row r="2" spans="1:11" ht="21.75" thickBot="1" x14ac:dyDescent="0.3">
      <c r="A2" s="20"/>
      <c r="B2" s="84" t="s">
        <v>0</v>
      </c>
      <c r="C2" s="85"/>
      <c r="D2" s="84" t="s">
        <v>1</v>
      </c>
      <c r="E2" s="85"/>
      <c r="F2" s="85"/>
      <c r="G2" s="85"/>
      <c r="H2" s="86"/>
      <c r="I2" s="2" t="s">
        <v>2</v>
      </c>
      <c r="J2" s="3" t="s">
        <v>3</v>
      </c>
      <c r="K2" s="1"/>
    </row>
    <row r="3" spans="1:11" ht="21.75" thickBot="1" x14ac:dyDescent="0.3">
      <c r="A3" s="21"/>
      <c r="B3" s="87" t="s">
        <v>4</v>
      </c>
      <c r="C3" s="88"/>
      <c r="D3" s="87"/>
      <c r="E3" s="88"/>
      <c r="F3" s="88"/>
      <c r="G3" s="88"/>
      <c r="H3" s="89"/>
      <c r="I3" s="4"/>
      <c r="J3" s="5"/>
      <c r="K3" s="1"/>
    </row>
    <row r="4" spans="1:11" x14ac:dyDescent="0.25">
      <c r="A4" s="90"/>
      <c r="B4" s="91"/>
      <c r="C4" s="91"/>
      <c r="D4" s="92"/>
      <c r="E4" s="92"/>
      <c r="F4" s="92"/>
      <c r="G4" s="92"/>
      <c r="H4" s="92"/>
      <c r="I4" s="91"/>
      <c r="J4" s="93"/>
      <c r="K4" s="1"/>
    </row>
    <row r="5" spans="1:11" ht="3" customHeight="1" x14ac:dyDescent="0.25">
      <c r="A5" s="94"/>
      <c r="B5" s="95"/>
      <c r="C5" s="95"/>
      <c r="D5" s="95"/>
      <c r="E5" s="95"/>
      <c r="F5" s="95"/>
      <c r="G5" s="95"/>
      <c r="H5" s="95"/>
      <c r="I5" s="95"/>
      <c r="J5" s="96"/>
      <c r="K5" s="1"/>
    </row>
    <row r="6" spans="1:11" ht="15.75" x14ac:dyDescent="0.25">
      <c r="A6" s="97" t="s">
        <v>165</v>
      </c>
      <c r="B6" s="98"/>
      <c r="C6" s="98"/>
      <c r="D6" s="98"/>
      <c r="E6" s="98"/>
      <c r="F6" s="98"/>
      <c r="G6" s="98"/>
      <c r="H6" s="98"/>
      <c r="I6" s="98"/>
      <c r="J6" s="99"/>
      <c r="K6" s="1"/>
    </row>
    <row r="7" spans="1:11" ht="15.75" x14ac:dyDescent="0.25">
      <c r="A7" s="100" t="s">
        <v>5</v>
      </c>
      <c r="B7" s="101"/>
      <c r="C7" s="101"/>
      <c r="D7" s="101"/>
      <c r="E7" s="101"/>
      <c r="F7" s="101"/>
      <c r="G7" s="101"/>
      <c r="H7" s="101"/>
      <c r="I7" s="101"/>
      <c r="J7" s="102"/>
      <c r="K7" s="1"/>
    </row>
    <row r="8" spans="1:11" x14ac:dyDescent="0.25">
      <c r="A8" s="6" t="s">
        <v>6</v>
      </c>
      <c r="B8" s="78" t="s">
        <v>54</v>
      </c>
      <c r="C8" s="79"/>
      <c r="D8" s="79"/>
      <c r="E8" s="79"/>
      <c r="F8" s="79"/>
      <c r="G8" s="79"/>
      <c r="H8" s="79"/>
      <c r="I8" s="79"/>
      <c r="J8" s="80"/>
      <c r="K8" s="1"/>
    </row>
    <row r="9" spans="1:11" x14ac:dyDescent="0.25">
      <c r="A9" s="22" t="s">
        <v>36</v>
      </c>
      <c r="B9" s="78" t="s">
        <v>60</v>
      </c>
      <c r="C9" s="79"/>
      <c r="D9" s="79"/>
      <c r="E9" s="79"/>
      <c r="F9" s="79"/>
      <c r="G9" s="79"/>
      <c r="H9" s="79"/>
      <c r="I9" s="79"/>
      <c r="J9" s="80"/>
      <c r="K9" s="1"/>
    </row>
    <row r="10" spans="1:11" x14ac:dyDescent="0.25">
      <c r="A10" s="22" t="s">
        <v>37</v>
      </c>
      <c r="B10" s="78" t="s">
        <v>55</v>
      </c>
      <c r="C10" s="79"/>
      <c r="D10" s="79"/>
      <c r="E10" s="79"/>
      <c r="F10" s="79"/>
      <c r="G10" s="79"/>
      <c r="H10" s="79"/>
      <c r="I10" s="79"/>
      <c r="J10" s="80"/>
      <c r="K10" s="1"/>
    </row>
    <row r="11" spans="1:11" ht="52.5" customHeight="1" x14ac:dyDescent="0.25">
      <c r="A11" s="6" t="s">
        <v>7</v>
      </c>
      <c r="B11" s="103" t="s">
        <v>56</v>
      </c>
      <c r="C11" s="104"/>
      <c r="D11" s="104"/>
      <c r="E11" s="104"/>
      <c r="F11" s="104"/>
      <c r="G11" s="104"/>
      <c r="H11" s="104"/>
      <c r="I11" s="104"/>
      <c r="J11" s="105"/>
    </row>
    <row r="12" spans="1:11" ht="42.75" customHeight="1" x14ac:dyDescent="0.25">
      <c r="A12" s="6" t="s">
        <v>8</v>
      </c>
      <c r="B12" s="103" t="s">
        <v>57</v>
      </c>
      <c r="C12" s="104"/>
      <c r="D12" s="104"/>
      <c r="E12" s="104"/>
      <c r="F12" s="104"/>
      <c r="G12" s="104"/>
      <c r="H12" s="104"/>
      <c r="I12" s="104"/>
      <c r="J12" s="105"/>
    </row>
    <row r="13" spans="1:11" ht="15.75" x14ac:dyDescent="0.25">
      <c r="A13" s="97" t="s">
        <v>9</v>
      </c>
      <c r="B13" s="98"/>
      <c r="C13" s="98"/>
      <c r="D13" s="98"/>
      <c r="E13" s="98"/>
      <c r="F13" s="98"/>
      <c r="G13" s="98"/>
      <c r="H13" s="98"/>
      <c r="I13" s="98"/>
      <c r="J13" s="99"/>
    </row>
    <row r="14" spans="1:11" x14ac:dyDescent="0.25">
      <c r="A14" s="6" t="s">
        <v>10</v>
      </c>
      <c r="B14" s="23">
        <v>2</v>
      </c>
      <c r="C14" s="106" t="s">
        <v>58</v>
      </c>
      <c r="D14" s="106"/>
      <c r="E14" s="106"/>
      <c r="F14" s="106"/>
      <c r="G14" s="106"/>
      <c r="H14" s="106"/>
      <c r="I14" s="106"/>
      <c r="J14" s="106"/>
    </row>
    <row r="15" spans="1:11" x14ac:dyDescent="0.25">
      <c r="A15" s="6" t="s">
        <v>11</v>
      </c>
      <c r="B15" s="9">
        <v>2.1</v>
      </c>
      <c r="C15" s="106" t="s">
        <v>59</v>
      </c>
      <c r="D15" s="106"/>
      <c r="E15" s="106"/>
      <c r="F15" s="106"/>
      <c r="G15" s="106"/>
      <c r="H15" s="106"/>
      <c r="I15" s="106"/>
      <c r="J15" s="106"/>
    </row>
    <row r="16" spans="1:11" ht="41.25" customHeight="1" x14ac:dyDescent="0.25">
      <c r="A16" s="6" t="s">
        <v>12</v>
      </c>
      <c r="B16" s="10" t="s">
        <v>61</v>
      </c>
      <c r="C16" s="106" t="s">
        <v>148</v>
      </c>
      <c r="D16" s="106"/>
      <c r="E16" s="106"/>
      <c r="F16" s="106"/>
      <c r="G16" s="106"/>
      <c r="H16" s="106"/>
      <c r="I16" s="106"/>
      <c r="J16" s="106"/>
    </row>
    <row r="17" spans="1:11" ht="15.75" x14ac:dyDescent="0.25">
      <c r="A17" s="97" t="s">
        <v>13</v>
      </c>
      <c r="B17" s="98"/>
      <c r="C17" s="98"/>
      <c r="D17" s="98"/>
      <c r="E17" s="98"/>
      <c r="F17" s="98"/>
      <c r="G17" s="98"/>
      <c r="H17" s="98"/>
      <c r="I17" s="98"/>
      <c r="J17" s="99"/>
    </row>
    <row r="18" spans="1:11" x14ac:dyDescent="0.25">
      <c r="A18" s="6" t="s">
        <v>14</v>
      </c>
      <c r="B18" s="107" t="s">
        <v>79</v>
      </c>
      <c r="C18" s="107"/>
      <c r="D18" s="107"/>
      <c r="E18" s="107"/>
      <c r="F18" s="107"/>
      <c r="G18" s="107"/>
      <c r="H18" s="107"/>
      <c r="I18" s="107"/>
      <c r="J18" s="108"/>
    </row>
    <row r="19" spans="1:11" ht="105.75" customHeight="1" x14ac:dyDescent="0.25">
      <c r="A19" s="11" t="s">
        <v>15</v>
      </c>
      <c r="B19" s="109" t="s">
        <v>166</v>
      </c>
      <c r="C19" s="109"/>
      <c r="D19" s="109"/>
      <c r="E19" s="109"/>
      <c r="F19" s="109"/>
      <c r="G19" s="109"/>
      <c r="H19" s="109"/>
      <c r="I19" s="109"/>
      <c r="J19" s="110"/>
    </row>
    <row r="20" spans="1:11" x14ac:dyDescent="0.25">
      <c r="A20" s="11" t="s">
        <v>16</v>
      </c>
      <c r="B20" s="109" t="s">
        <v>80</v>
      </c>
      <c r="C20" s="109"/>
      <c r="D20" s="109"/>
      <c r="E20" s="109"/>
      <c r="F20" s="109"/>
      <c r="G20" s="109"/>
      <c r="H20" s="109"/>
      <c r="I20" s="109"/>
      <c r="J20" s="110"/>
    </row>
    <row r="21" spans="1:11" x14ac:dyDescent="0.25">
      <c r="A21" s="11" t="s">
        <v>38</v>
      </c>
      <c r="B21" s="109" t="s">
        <v>83</v>
      </c>
      <c r="C21" s="109"/>
      <c r="D21" s="109"/>
      <c r="E21" s="109"/>
      <c r="F21" s="109"/>
      <c r="G21" s="109"/>
      <c r="H21" s="109"/>
      <c r="I21" s="109"/>
      <c r="J21" s="110"/>
      <c r="K21" s="1"/>
    </row>
    <row r="22" spans="1:11" ht="15.75" x14ac:dyDescent="0.25">
      <c r="A22" s="97" t="s">
        <v>17</v>
      </c>
      <c r="B22" s="98"/>
      <c r="C22" s="98"/>
      <c r="D22" s="98"/>
      <c r="E22" s="98"/>
      <c r="F22" s="98"/>
      <c r="G22" s="98"/>
      <c r="H22" s="98"/>
      <c r="I22" s="98"/>
      <c r="J22" s="99"/>
    </row>
    <row r="23" spans="1:11" ht="15.75" x14ac:dyDescent="0.25">
      <c r="A23" s="100" t="s">
        <v>18</v>
      </c>
      <c r="B23" s="101"/>
      <c r="C23" s="101"/>
      <c r="D23" s="101"/>
      <c r="E23" s="101"/>
      <c r="F23" s="101"/>
      <c r="G23" s="101"/>
      <c r="H23" s="101"/>
      <c r="I23" s="101"/>
      <c r="J23" s="102"/>
      <c r="K23" s="1"/>
    </row>
    <row r="24" spans="1:11" ht="15" customHeight="1" x14ac:dyDescent="0.25">
      <c r="A24" s="111" t="s">
        <v>19</v>
      </c>
      <c r="B24" s="112"/>
      <c r="C24" s="113" t="s">
        <v>20</v>
      </c>
      <c r="D24" s="114"/>
      <c r="E24" s="114"/>
      <c r="F24" s="114" t="s">
        <v>21</v>
      </c>
      <c r="G24" s="114"/>
      <c r="H24" s="112"/>
      <c r="I24" s="113" t="s">
        <v>22</v>
      </c>
      <c r="J24" s="115"/>
    </row>
    <row r="25" spans="1:11" x14ac:dyDescent="0.25">
      <c r="A25" s="116">
        <v>6798840315</v>
      </c>
      <c r="B25" s="117"/>
      <c r="C25" s="118">
        <v>6356014711.4300003</v>
      </c>
      <c r="D25" s="119"/>
      <c r="E25" s="120"/>
      <c r="F25" s="118">
        <v>6168333759.5299997</v>
      </c>
      <c r="G25" s="119"/>
      <c r="H25" s="120"/>
      <c r="I25" s="121">
        <f>+F25/A25</f>
        <v>0.90726263211698921</v>
      </c>
      <c r="J25" s="122"/>
    </row>
    <row r="26" spans="1:11" ht="15.75" x14ac:dyDescent="0.25">
      <c r="A26" s="100" t="s">
        <v>23</v>
      </c>
      <c r="B26" s="101"/>
      <c r="C26" s="101"/>
      <c r="D26" s="101"/>
      <c r="E26" s="101"/>
      <c r="F26" s="101"/>
      <c r="G26" s="101"/>
      <c r="H26" s="101"/>
      <c r="I26" s="101"/>
      <c r="J26" s="102"/>
      <c r="K26" s="1"/>
    </row>
    <row r="27" spans="1:11" x14ac:dyDescent="0.25">
      <c r="A27" s="7"/>
      <c r="B27"/>
      <c r="C27" s="123" t="s">
        <v>24</v>
      </c>
      <c r="D27" s="124"/>
      <c r="E27" s="123" t="s">
        <v>44</v>
      </c>
      <c r="F27" s="124"/>
      <c r="G27" s="123" t="s">
        <v>39</v>
      </c>
      <c r="H27" s="123"/>
      <c r="I27" s="123" t="s">
        <v>25</v>
      </c>
      <c r="J27" s="125"/>
    </row>
    <row r="28" spans="1:11" ht="38.25" x14ac:dyDescent="0.25">
      <c r="A28" s="39" t="s">
        <v>26</v>
      </c>
      <c r="B28" s="40" t="s">
        <v>27</v>
      </c>
      <c r="C28" s="40" t="s">
        <v>40</v>
      </c>
      <c r="D28" s="40" t="s">
        <v>41</v>
      </c>
      <c r="E28" s="40" t="s">
        <v>45</v>
      </c>
      <c r="F28" s="40" t="s">
        <v>46</v>
      </c>
      <c r="G28" s="40" t="s">
        <v>47</v>
      </c>
      <c r="H28" s="40" t="s">
        <v>48</v>
      </c>
      <c r="I28" s="40" t="s">
        <v>49</v>
      </c>
      <c r="J28" s="41" t="s">
        <v>50</v>
      </c>
      <c r="K28" s="56" t="s">
        <v>163</v>
      </c>
    </row>
    <row r="29" spans="1:11" ht="36" x14ac:dyDescent="0.25">
      <c r="A29" s="58" t="s">
        <v>90</v>
      </c>
      <c r="B29" s="42" t="s">
        <v>127</v>
      </c>
      <c r="C29" s="67">
        <v>92780</v>
      </c>
      <c r="D29" s="68">
        <v>1677075786.9100001</v>
      </c>
      <c r="E29" s="67">
        <v>92780</v>
      </c>
      <c r="F29" s="68">
        <v>1619064763</v>
      </c>
      <c r="G29" s="69">
        <v>68871</v>
      </c>
      <c r="H29" s="68">
        <v>1677016420.9200001</v>
      </c>
      <c r="I29" s="43">
        <f>Tabla13245[[#This Row],[Física 
(E)]]/Tabla13245[[#This Row],[Física
(C)]]</f>
        <v>0.74230437594309118</v>
      </c>
      <c r="J29" s="44">
        <f>IF(H29&gt;0,H29/D29,0)</f>
        <v>0.99996460148643052</v>
      </c>
      <c r="K29" s="57"/>
    </row>
    <row r="30" spans="1:11" ht="36" x14ac:dyDescent="0.25">
      <c r="A30" s="58" t="s">
        <v>91</v>
      </c>
      <c r="B30" s="50" t="s">
        <v>128</v>
      </c>
      <c r="C30" s="67">
        <v>165000</v>
      </c>
      <c r="D30" s="68">
        <v>2659026349.6700001</v>
      </c>
      <c r="E30" s="67">
        <v>165000</v>
      </c>
      <c r="F30" s="68">
        <v>2389966310</v>
      </c>
      <c r="G30" s="69">
        <v>115905</v>
      </c>
      <c r="H30" s="68">
        <v>2652597506.8000002</v>
      </c>
      <c r="I30" s="43">
        <f>Tabla13245[[#This Row],[Física 
(E)]]/Tabla13245[[#This Row],[Física
(C)]]</f>
        <v>0.70245454545454544</v>
      </c>
      <c r="J30" s="44">
        <f t="shared" ref="J30:J32" si="0">IF(H30&gt;0,H30/D30,0)</f>
        <v>0.99758225680208179</v>
      </c>
      <c r="K30" s="57"/>
    </row>
    <row r="31" spans="1:11" ht="36" x14ac:dyDescent="0.25">
      <c r="A31" s="58" t="s">
        <v>92</v>
      </c>
      <c r="B31" s="50" t="s">
        <v>129</v>
      </c>
      <c r="C31" s="67">
        <v>23000</v>
      </c>
      <c r="D31" s="68">
        <v>417302172.91000003</v>
      </c>
      <c r="E31" s="67">
        <v>23000</v>
      </c>
      <c r="F31" s="68">
        <v>442743299</v>
      </c>
      <c r="G31" s="69">
        <v>21459</v>
      </c>
      <c r="H31" s="68">
        <v>413285110.39999998</v>
      </c>
      <c r="I31" s="43">
        <f>Tabla13245[[#This Row],[Física 
(E)]]/Tabla13245[[#This Row],[Física
(C)]]</f>
        <v>0.93300000000000005</v>
      </c>
      <c r="J31" s="44">
        <f t="shared" si="0"/>
        <v>0.99037373210403479</v>
      </c>
      <c r="K31" s="57"/>
    </row>
    <row r="32" spans="1:11" ht="36" x14ac:dyDescent="0.25">
      <c r="A32" s="58" t="s">
        <v>89</v>
      </c>
      <c r="B32" s="50" t="s">
        <v>126</v>
      </c>
      <c r="C32" s="67">
        <v>10750</v>
      </c>
      <c r="D32" s="68">
        <v>1504147732.3099999</v>
      </c>
      <c r="E32" s="67">
        <v>10750</v>
      </c>
      <c r="F32" s="68">
        <v>1517518960</v>
      </c>
      <c r="G32" s="69">
        <v>1199</v>
      </c>
      <c r="H32" s="68">
        <v>1330780469.9000001</v>
      </c>
      <c r="I32" s="43">
        <f>Tabla13245[[#This Row],[Física 
(E)]]/Tabla13245[[#This Row],[Física
(C)]]</f>
        <v>0.11153488372093023</v>
      </c>
      <c r="J32" s="44">
        <f t="shared" si="0"/>
        <v>0.88474053533042896</v>
      </c>
      <c r="K32" s="59"/>
    </row>
    <row r="33" spans="1:12" ht="15.75" x14ac:dyDescent="0.25">
      <c r="A33" s="97" t="s">
        <v>28</v>
      </c>
      <c r="B33" s="98"/>
      <c r="C33" s="98"/>
      <c r="D33" s="98"/>
      <c r="E33" s="98"/>
      <c r="F33" s="98"/>
      <c r="G33" s="98"/>
      <c r="H33" s="98"/>
      <c r="I33" s="98"/>
      <c r="J33" s="99"/>
    </row>
    <row r="34" spans="1:12" ht="15.75" x14ac:dyDescent="0.25">
      <c r="A34" s="100" t="s">
        <v>29</v>
      </c>
      <c r="B34" s="101"/>
      <c r="C34" s="101"/>
      <c r="D34" s="101"/>
      <c r="E34" s="101"/>
      <c r="F34" s="101"/>
      <c r="G34" s="101"/>
      <c r="H34" s="101"/>
      <c r="I34" s="101"/>
      <c r="J34" s="102"/>
      <c r="L34" s="52"/>
    </row>
    <row r="35" spans="1:12" x14ac:dyDescent="0.25">
      <c r="A35" s="18" t="s">
        <v>30</v>
      </c>
      <c r="B35" s="139" t="s">
        <v>130</v>
      </c>
      <c r="C35" s="139"/>
      <c r="D35" s="139"/>
      <c r="E35" s="139"/>
      <c r="F35" s="139"/>
      <c r="G35" s="139"/>
      <c r="H35" s="139"/>
      <c r="I35" s="139"/>
      <c r="J35" s="140"/>
    </row>
    <row r="36" spans="1:12" x14ac:dyDescent="0.25">
      <c r="A36" s="18" t="s">
        <v>31</v>
      </c>
      <c r="B36" s="139" t="s">
        <v>90</v>
      </c>
      <c r="C36" s="139"/>
      <c r="D36" s="139"/>
      <c r="E36" s="139"/>
      <c r="F36" s="139"/>
      <c r="G36" s="139"/>
      <c r="H36" s="139"/>
      <c r="I36" s="139"/>
      <c r="J36" s="140"/>
    </row>
    <row r="37" spans="1:12" ht="33" customHeight="1" x14ac:dyDescent="0.25">
      <c r="A37" s="18" t="s">
        <v>32</v>
      </c>
      <c r="B37" s="109" t="s">
        <v>193</v>
      </c>
      <c r="C37" s="109"/>
      <c r="D37" s="109"/>
      <c r="E37" s="109"/>
      <c r="F37" s="109"/>
      <c r="G37" s="109"/>
      <c r="H37" s="109"/>
      <c r="I37" s="109"/>
      <c r="J37" s="110"/>
      <c r="K37" s="1"/>
    </row>
    <row r="38" spans="1:12" ht="64.5" customHeight="1" x14ac:dyDescent="0.25">
      <c r="A38" s="18" t="s">
        <v>33</v>
      </c>
      <c r="B38" s="107" t="s">
        <v>182</v>
      </c>
      <c r="C38" s="107"/>
      <c r="D38" s="107"/>
      <c r="E38" s="107"/>
      <c r="F38" s="107"/>
      <c r="G38" s="107"/>
      <c r="H38" s="107"/>
      <c r="I38" s="107"/>
      <c r="J38" s="108"/>
    </row>
    <row r="39" spans="1:12" ht="27.75" customHeight="1" x14ac:dyDescent="0.25">
      <c r="A39" s="18" t="s">
        <v>30</v>
      </c>
      <c r="B39" s="139" t="s">
        <v>131</v>
      </c>
      <c r="C39" s="139"/>
      <c r="D39" s="139"/>
      <c r="E39" s="139"/>
      <c r="F39" s="139"/>
      <c r="G39" s="139"/>
      <c r="H39" s="139"/>
      <c r="I39" s="139"/>
      <c r="J39" s="140"/>
    </row>
    <row r="40" spans="1:12" ht="27.75" customHeight="1" x14ac:dyDescent="0.25">
      <c r="A40" s="18" t="s">
        <v>31</v>
      </c>
      <c r="B40" s="139" t="s">
        <v>91</v>
      </c>
      <c r="C40" s="139"/>
      <c r="D40" s="139"/>
      <c r="E40" s="139"/>
      <c r="F40" s="139"/>
      <c r="G40" s="139"/>
      <c r="H40" s="139"/>
      <c r="I40" s="139"/>
      <c r="J40" s="140"/>
    </row>
    <row r="41" spans="1:12" ht="36.75" customHeight="1" x14ac:dyDescent="0.25">
      <c r="A41" s="18" t="s">
        <v>32</v>
      </c>
      <c r="B41" s="109" t="s">
        <v>194</v>
      </c>
      <c r="C41" s="109"/>
      <c r="D41" s="109"/>
      <c r="E41" s="109"/>
      <c r="F41" s="109"/>
      <c r="G41" s="109"/>
      <c r="H41" s="109"/>
      <c r="I41" s="109"/>
      <c r="J41" s="110"/>
    </row>
    <row r="42" spans="1:12" ht="47.25" customHeight="1" x14ac:dyDescent="0.25">
      <c r="A42" s="18" t="s">
        <v>33</v>
      </c>
      <c r="B42" s="109" t="s">
        <v>183</v>
      </c>
      <c r="C42" s="109"/>
      <c r="D42" s="109"/>
      <c r="E42" s="109"/>
      <c r="F42" s="109"/>
      <c r="G42" s="109"/>
      <c r="H42" s="109"/>
      <c r="I42" s="109"/>
      <c r="J42" s="110"/>
    </row>
    <row r="43" spans="1:12" x14ac:dyDescent="0.25">
      <c r="A43" s="18" t="s">
        <v>30</v>
      </c>
      <c r="B43" s="109" t="s">
        <v>132</v>
      </c>
      <c r="C43" s="109"/>
      <c r="D43" s="109"/>
      <c r="E43" s="109"/>
      <c r="F43" s="109"/>
      <c r="G43" s="109"/>
      <c r="H43" s="109"/>
      <c r="I43" s="109"/>
      <c r="J43" s="110"/>
    </row>
    <row r="44" spans="1:12" ht="27.75" customHeight="1" x14ac:dyDescent="0.25">
      <c r="A44" s="18" t="s">
        <v>31</v>
      </c>
      <c r="B44" s="109" t="s">
        <v>92</v>
      </c>
      <c r="C44" s="109"/>
      <c r="D44" s="109"/>
      <c r="E44" s="109"/>
      <c r="F44" s="109"/>
      <c r="G44" s="109"/>
      <c r="H44" s="109"/>
      <c r="I44" s="109"/>
      <c r="J44" s="110"/>
    </row>
    <row r="45" spans="1:12" ht="31.5" customHeight="1" x14ac:dyDescent="0.25">
      <c r="A45" s="18" t="s">
        <v>32</v>
      </c>
      <c r="B45" s="109" t="s">
        <v>195</v>
      </c>
      <c r="C45" s="109"/>
      <c r="D45" s="109"/>
      <c r="E45" s="109"/>
      <c r="F45" s="109"/>
      <c r="G45" s="109"/>
      <c r="H45" s="109"/>
      <c r="I45" s="109"/>
      <c r="J45" s="110"/>
    </row>
    <row r="46" spans="1:12" ht="45" customHeight="1" x14ac:dyDescent="0.25">
      <c r="A46" s="18" t="s">
        <v>33</v>
      </c>
      <c r="B46" s="109" t="s">
        <v>198</v>
      </c>
      <c r="C46" s="109"/>
      <c r="D46" s="109"/>
      <c r="E46" s="109"/>
      <c r="F46" s="109"/>
      <c r="G46" s="109"/>
      <c r="H46" s="109"/>
      <c r="I46" s="109"/>
      <c r="J46" s="110"/>
    </row>
    <row r="47" spans="1:12" x14ac:dyDescent="0.25">
      <c r="A47" s="18" t="s">
        <v>30</v>
      </c>
      <c r="B47" s="109" t="s">
        <v>133</v>
      </c>
      <c r="C47" s="109"/>
      <c r="D47" s="109"/>
      <c r="E47" s="109"/>
      <c r="F47" s="109"/>
      <c r="G47" s="109"/>
      <c r="H47" s="109"/>
      <c r="I47" s="109"/>
      <c r="J47" s="110"/>
    </row>
    <row r="48" spans="1:12" x14ac:dyDescent="0.25">
      <c r="A48" s="18" t="s">
        <v>31</v>
      </c>
      <c r="B48" s="109" t="s">
        <v>89</v>
      </c>
      <c r="C48" s="109"/>
      <c r="D48" s="109"/>
      <c r="E48" s="109"/>
      <c r="F48" s="109"/>
      <c r="G48" s="109"/>
      <c r="H48" s="109"/>
      <c r="I48" s="109"/>
      <c r="J48" s="110"/>
    </row>
    <row r="49" spans="1:10" ht="44.25" customHeight="1" x14ac:dyDescent="0.25">
      <c r="A49" s="18" t="s">
        <v>32</v>
      </c>
      <c r="B49" s="109" t="s">
        <v>196</v>
      </c>
      <c r="C49" s="109"/>
      <c r="D49" s="109"/>
      <c r="E49" s="109"/>
      <c r="F49" s="109"/>
      <c r="G49" s="109"/>
      <c r="H49" s="109"/>
      <c r="I49" s="109"/>
      <c r="J49" s="110"/>
    </row>
    <row r="50" spans="1:10" ht="81" customHeight="1" x14ac:dyDescent="0.25">
      <c r="A50" s="18" t="s">
        <v>33</v>
      </c>
      <c r="B50" s="109" t="s">
        <v>197</v>
      </c>
      <c r="C50" s="109"/>
      <c r="D50" s="109"/>
      <c r="E50" s="109"/>
      <c r="F50" s="109"/>
      <c r="G50" s="109"/>
      <c r="H50" s="109"/>
      <c r="I50" s="109"/>
      <c r="J50" s="110"/>
    </row>
    <row r="51" spans="1:10" ht="27.75" customHeight="1" x14ac:dyDescent="0.25">
      <c r="A51" s="97" t="s">
        <v>34</v>
      </c>
      <c r="B51" s="98"/>
      <c r="C51" s="98"/>
      <c r="D51" s="98"/>
      <c r="E51" s="98"/>
      <c r="F51" s="98"/>
      <c r="G51" s="98"/>
      <c r="H51" s="98"/>
      <c r="I51" s="98"/>
      <c r="J51" s="99"/>
    </row>
    <row r="52" spans="1:10" ht="30.75" customHeight="1" x14ac:dyDescent="0.25">
      <c r="A52" s="127" t="s">
        <v>35</v>
      </c>
      <c r="B52" s="128"/>
      <c r="C52" s="128"/>
      <c r="D52" s="128"/>
      <c r="E52" s="128"/>
      <c r="F52" s="128"/>
      <c r="G52" s="128"/>
      <c r="H52" s="128"/>
      <c r="I52" s="128"/>
      <c r="J52" s="129"/>
    </row>
    <row r="53" spans="1:10" x14ac:dyDescent="0.25">
      <c r="A53" s="130" t="s">
        <v>42</v>
      </c>
      <c r="B53" s="131"/>
      <c r="C53" s="131"/>
      <c r="D53" s="131"/>
      <c r="E53" s="131"/>
      <c r="F53" s="131"/>
      <c r="G53" s="131"/>
      <c r="H53" s="131"/>
      <c r="I53" s="131"/>
      <c r="J53" s="132"/>
    </row>
    <row r="54" spans="1:10" ht="197.25" customHeight="1" x14ac:dyDescent="0.25">
      <c r="A54" s="104" t="s">
        <v>199</v>
      </c>
      <c r="B54" s="104"/>
      <c r="C54" s="104"/>
      <c r="D54" s="104"/>
      <c r="E54" s="104"/>
      <c r="F54" s="104"/>
      <c r="G54" s="104"/>
      <c r="H54" s="104"/>
      <c r="I54" s="104"/>
      <c r="J54" s="104"/>
    </row>
    <row r="55" spans="1:10" x14ac:dyDescent="0.25">
      <c r="A55" s="133" t="s">
        <v>43</v>
      </c>
      <c r="B55" s="133"/>
      <c r="C55" s="133"/>
      <c r="D55" s="133"/>
      <c r="E55" s="133"/>
      <c r="F55" s="133"/>
      <c r="G55" s="133"/>
      <c r="H55" s="133"/>
      <c r="I55" s="133"/>
      <c r="J55" s="133"/>
    </row>
    <row r="56" spans="1:10" x14ac:dyDescent="0.25">
      <c r="G56" s="134"/>
      <c r="H56" s="134"/>
      <c r="I56" s="134"/>
      <c r="J56" s="134"/>
    </row>
    <row r="57" spans="1:10" x14ac:dyDescent="0.25">
      <c r="A57" s="25" t="s">
        <v>51</v>
      </c>
      <c r="B57" s="29">
        <f>+SUM(Tabla13245[Financiera
(D)])</f>
        <v>5969293332</v>
      </c>
      <c r="G57" s="126"/>
      <c r="H57" s="126"/>
      <c r="I57" s="126"/>
      <c r="J57" s="126"/>
    </row>
    <row r="58" spans="1:10" x14ac:dyDescent="0.25">
      <c r="A58" s="25" t="s">
        <v>52</v>
      </c>
      <c r="B58" s="29">
        <f>+SUM(Tabla13245[Financiera
(B)])</f>
        <v>6257552041.7999992</v>
      </c>
      <c r="G58" s="126"/>
      <c r="H58" s="126"/>
      <c r="I58" s="126"/>
      <c r="J58" s="126"/>
    </row>
    <row r="59" spans="1:10" x14ac:dyDescent="0.25">
      <c r="A59" s="25" t="s">
        <v>53</v>
      </c>
      <c r="B59" s="29">
        <f>+SUM(Tabla13245[Financiera 
 (F)])</f>
        <v>6073679508.0200005</v>
      </c>
    </row>
  </sheetData>
  <mergeCells count="64">
    <mergeCell ref="A54:J54"/>
    <mergeCell ref="B41:J41"/>
    <mergeCell ref="B47:J47"/>
    <mergeCell ref="B45:J45"/>
    <mergeCell ref="B50:J50"/>
    <mergeCell ref="B49:J49"/>
    <mergeCell ref="B43:J43"/>
    <mergeCell ref="B44:J44"/>
    <mergeCell ref="B46:J46"/>
    <mergeCell ref="G58:J58"/>
    <mergeCell ref="A34:J34"/>
    <mergeCell ref="A51:J51"/>
    <mergeCell ref="A52:J52"/>
    <mergeCell ref="A53:J53"/>
    <mergeCell ref="A55:J55"/>
    <mergeCell ref="G56:J56"/>
    <mergeCell ref="G57:J57"/>
    <mergeCell ref="B35:J35"/>
    <mergeCell ref="B36:J36"/>
    <mergeCell ref="B38:J38"/>
    <mergeCell ref="B39:J39"/>
    <mergeCell ref="B40:J40"/>
    <mergeCell ref="B37:J37"/>
    <mergeCell ref="B42:J42"/>
    <mergeCell ref="B48:J48"/>
    <mergeCell ref="A33:J33"/>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xWindow="913" yWindow="419" count="15">
    <dataValidation allowBlank="1" showInputMessage="1" showErrorMessage="1" prompt="Monto presupuestado para el producto" sqref="B57:B58 F28:F32 D28:D32" xr:uid="{00000000-0002-0000-0300-000000000000}"/>
    <dataValidation allowBlank="1" showInputMessage="1" showErrorMessage="1" prompt="¿En qué consiste el programa?" sqref="B19:J19" xr:uid="{00000000-0002-0000-0300-000001000000}"/>
    <dataValidation allowBlank="1" showInputMessage="1" showErrorMessage="1" prompt="Presupuesto del programa" sqref="A25:C25 F25" xr:uid="{00000000-0002-0000-0300-000002000000}"/>
    <dataValidation allowBlank="1" showInputMessage="1" showErrorMessage="1" prompt="Oportunidades de mejora identificadas" sqref="A53:A54 B53:J53" xr:uid="{00000000-0002-0000-0300-000003000000}"/>
    <dataValidation allowBlank="1" showInputMessage="1" showErrorMessage="1" prompt="De existir desvío, explicar razones." sqref="C47:J50 B46:B50 B37:J37 C38:J40 B39:B40 B41:J44" xr:uid="{00000000-0002-0000-0300-000004000000}"/>
    <dataValidation allowBlank="1" showInputMessage="1" showErrorMessage="1" prompt="¿En qué consiste el producto? su objetivo" sqref="C36:J36" xr:uid="{00000000-0002-0000-0300-000005000000}"/>
    <dataValidation allowBlank="1" showInputMessage="1" showErrorMessage="1" prompt="Nombre del producto" sqref="B35:B36" xr:uid="{00000000-0002-0000-0300-000006000000}"/>
    <dataValidation allowBlank="1" showInputMessage="1" showErrorMessage="1" prompt="¿A quién va dirigido el programa?, ¿qué característica tiene esta población que requiere ser beneficiada?" sqref="B20:J20" xr:uid="{00000000-0002-0000-0300-000007000000}"/>
    <dataValidation allowBlank="1" showInputMessage="1" prompt="Nombre del capítulo" sqref="B8:J10" xr:uid="{00000000-0002-0000-0300-000008000000}"/>
    <dataValidation allowBlank="1" sqref="A8" xr:uid="{00000000-0002-0000-0300-000009000000}"/>
    <dataValidation allowBlank="1" showInputMessage="1" showErrorMessage="1" prompt="Monto ejecutado en el trimestre" sqref="H28:H32" xr:uid="{00000000-0002-0000-0300-00000A000000}"/>
    <dataValidation allowBlank="1" showInputMessage="1" showErrorMessage="1" prompt="Meta alcanzada en el trimestre" sqref="G28:G30" xr:uid="{00000000-0002-0000-0300-00000B000000}"/>
    <dataValidation allowBlank="1" showInputMessage="1" showErrorMessage="1" prompt="Meta anual del indicador" sqref="C28:C32 E28:E32" xr:uid="{00000000-0002-0000-0300-00000C000000}"/>
    <dataValidation allowBlank="1" showInputMessage="1" showErrorMessage="1" prompt="Nombre del indicador" sqref="B28:B32" xr:uid="{00000000-0002-0000-0300-00000D000000}"/>
    <dataValidation allowBlank="1" showInputMessage="1" showErrorMessage="1" prompt="Nombre de cada producto" sqref="A28:A32 B39:B40 B47:B48 B43:B44" xr:uid="{00000000-0002-0000-0300-00000E000000}"/>
  </dataValidations>
  <pageMargins left="0.7" right="0.7" top="0.75" bottom="0.75" header="0.3" footer="0.3"/>
  <pageSetup scale="62" orientation="portrait" r:id="rId1"/>
  <ignoredErrors>
    <ignoredError sqref="J29:J30 B57:B59 J32 J31" unlockedFormula="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0"/>
  <sheetViews>
    <sheetView view="pageBreakPreview" topLeftCell="A52" zoomScaleNormal="100" zoomScaleSheetLayoutView="100" workbookViewId="0">
      <selection activeCell="A55" sqref="A55:J55"/>
    </sheetView>
  </sheetViews>
  <sheetFormatPr baseColWidth="10" defaultColWidth="11.375" defaultRowHeight="15" x14ac:dyDescent="0.25"/>
  <cols>
    <col min="1" max="1" width="23" style="8" customWidth="1"/>
    <col min="2" max="2" width="19.875" style="8" bestFit="1" customWidth="1"/>
    <col min="3" max="10" width="12.75" style="8" customWidth="1"/>
    <col min="11" max="11" width="17.25" style="8" customWidth="1"/>
  </cols>
  <sheetData>
    <row r="1" spans="1:11" ht="21.75" thickBot="1" x14ac:dyDescent="0.3">
      <c r="A1" s="19"/>
      <c r="B1" s="81" t="s">
        <v>168</v>
      </c>
      <c r="C1" s="82"/>
      <c r="D1" s="82"/>
      <c r="E1" s="82"/>
      <c r="F1" s="82"/>
      <c r="G1" s="82"/>
      <c r="H1" s="82"/>
      <c r="I1" s="82"/>
      <c r="J1" s="83"/>
      <c r="K1" s="1"/>
    </row>
    <row r="2" spans="1:11" ht="21.75" thickBot="1" x14ac:dyDescent="0.3">
      <c r="A2" s="20"/>
      <c r="B2" s="84" t="s">
        <v>0</v>
      </c>
      <c r="C2" s="85"/>
      <c r="D2" s="84" t="s">
        <v>1</v>
      </c>
      <c r="E2" s="85"/>
      <c r="F2" s="85"/>
      <c r="G2" s="85"/>
      <c r="H2" s="86"/>
      <c r="I2" s="2" t="s">
        <v>2</v>
      </c>
      <c r="J2" s="3" t="s">
        <v>3</v>
      </c>
      <c r="K2" s="1"/>
    </row>
    <row r="3" spans="1:11" ht="21.75" thickBot="1" x14ac:dyDescent="0.3">
      <c r="A3" s="21"/>
      <c r="B3" s="87" t="s">
        <v>4</v>
      </c>
      <c r="C3" s="88"/>
      <c r="D3" s="87"/>
      <c r="E3" s="88"/>
      <c r="F3" s="88"/>
      <c r="G3" s="88"/>
      <c r="H3" s="89"/>
      <c r="I3" s="4"/>
      <c r="J3" s="5"/>
      <c r="K3" s="1"/>
    </row>
    <row r="4" spans="1:11" x14ac:dyDescent="0.25">
      <c r="A4" s="90"/>
      <c r="B4" s="91"/>
      <c r="C4" s="91"/>
      <c r="D4" s="92"/>
      <c r="E4" s="92"/>
      <c r="F4" s="92"/>
      <c r="G4" s="92"/>
      <c r="H4" s="92"/>
      <c r="I4" s="91"/>
      <c r="J4" s="93"/>
      <c r="K4" s="1"/>
    </row>
    <row r="5" spans="1:11" ht="3" customHeight="1" x14ac:dyDescent="0.25">
      <c r="A5" s="94"/>
      <c r="B5" s="95"/>
      <c r="C5" s="95"/>
      <c r="D5" s="95"/>
      <c r="E5" s="95"/>
      <c r="F5" s="95"/>
      <c r="G5" s="95"/>
      <c r="H5" s="95"/>
      <c r="I5" s="95"/>
      <c r="J5" s="96"/>
      <c r="K5" s="1"/>
    </row>
    <row r="6" spans="1:11" ht="15.75" x14ac:dyDescent="0.25">
      <c r="A6" s="97" t="s">
        <v>165</v>
      </c>
      <c r="B6" s="98"/>
      <c r="C6" s="98"/>
      <c r="D6" s="98"/>
      <c r="E6" s="98"/>
      <c r="F6" s="98"/>
      <c r="G6" s="98"/>
      <c r="H6" s="98"/>
      <c r="I6" s="98"/>
      <c r="J6" s="99"/>
      <c r="K6" s="1"/>
    </row>
    <row r="7" spans="1:11" ht="15.75" x14ac:dyDescent="0.25">
      <c r="A7" s="100" t="s">
        <v>5</v>
      </c>
      <c r="B7" s="101"/>
      <c r="C7" s="101"/>
      <c r="D7" s="101"/>
      <c r="E7" s="101"/>
      <c r="F7" s="101"/>
      <c r="G7" s="101"/>
      <c r="H7" s="101"/>
      <c r="I7" s="101"/>
      <c r="J7" s="102"/>
      <c r="K7" s="1"/>
    </row>
    <row r="8" spans="1:11" x14ac:dyDescent="0.25">
      <c r="A8" s="6" t="s">
        <v>6</v>
      </c>
      <c r="B8" s="78" t="s">
        <v>54</v>
      </c>
      <c r="C8" s="79"/>
      <c r="D8" s="79"/>
      <c r="E8" s="79"/>
      <c r="F8" s="79"/>
      <c r="G8" s="79"/>
      <c r="H8" s="79"/>
      <c r="I8" s="79"/>
      <c r="J8" s="80"/>
      <c r="K8" s="1"/>
    </row>
    <row r="9" spans="1:11" x14ac:dyDescent="0.25">
      <c r="A9" s="22" t="s">
        <v>36</v>
      </c>
      <c r="B9" s="78" t="s">
        <v>60</v>
      </c>
      <c r="C9" s="79"/>
      <c r="D9" s="79"/>
      <c r="E9" s="79"/>
      <c r="F9" s="79"/>
      <c r="G9" s="79"/>
      <c r="H9" s="79"/>
      <c r="I9" s="79"/>
      <c r="J9" s="80"/>
      <c r="K9" s="1"/>
    </row>
    <row r="10" spans="1:11" x14ac:dyDescent="0.25">
      <c r="A10" s="22" t="s">
        <v>37</v>
      </c>
      <c r="B10" s="78" t="s">
        <v>55</v>
      </c>
      <c r="C10" s="79"/>
      <c r="D10" s="79"/>
      <c r="E10" s="79"/>
      <c r="F10" s="79"/>
      <c r="G10" s="79"/>
      <c r="H10" s="79"/>
      <c r="I10" s="79"/>
      <c r="J10" s="80"/>
      <c r="K10" s="1"/>
    </row>
    <row r="11" spans="1:11" ht="52.5" customHeight="1" x14ac:dyDescent="0.25">
      <c r="A11" s="6" t="s">
        <v>7</v>
      </c>
      <c r="B11" s="103" t="s">
        <v>56</v>
      </c>
      <c r="C11" s="104"/>
      <c r="D11" s="104"/>
      <c r="E11" s="104"/>
      <c r="F11" s="104"/>
      <c r="G11" s="104"/>
      <c r="H11" s="104"/>
      <c r="I11" s="104"/>
      <c r="J11" s="105"/>
    </row>
    <row r="12" spans="1:11" ht="42.75" customHeight="1" x14ac:dyDescent="0.25">
      <c r="A12" s="6" t="s">
        <v>8</v>
      </c>
      <c r="B12" s="103" t="s">
        <v>57</v>
      </c>
      <c r="C12" s="104"/>
      <c r="D12" s="104"/>
      <c r="E12" s="104"/>
      <c r="F12" s="104"/>
      <c r="G12" s="104"/>
      <c r="H12" s="104"/>
      <c r="I12" s="104"/>
      <c r="J12" s="105"/>
    </row>
    <row r="13" spans="1:11" ht="15.75" x14ac:dyDescent="0.25">
      <c r="A13" s="97" t="s">
        <v>9</v>
      </c>
      <c r="B13" s="98"/>
      <c r="C13" s="98"/>
      <c r="D13" s="98"/>
      <c r="E13" s="98"/>
      <c r="F13" s="98"/>
      <c r="G13" s="98"/>
      <c r="H13" s="98"/>
      <c r="I13" s="98"/>
      <c r="J13" s="99"/>
    </row>
    <row r="14" spans="1:11" x14ac:dyDescent="0.25">
      <c r="A14" s="6" t="s">
        <v>10</v>
      </c>
      <c r="B14" s="23">
        <v>2</v>
      </c>
      <c r="C14" s="106" t="s">
        <v>58</v>
      </c>
      <c r="D14" s="106"/>
      <c r="E14" s="106"/>
      <c r="F14" s="106"/>
      <c r="G14" s="106"/>
      <c r="H14" s="106"/>
      <c r="I14" s="106"/>
      <c r="J14" s="106"/>
    </row>
    <row r="15" spans="1:11" x14ac:dyDescent="0.25">
      <c r="A15" s="6" t="s">
        <v>11</v>
      </c>
      <c r="B15" s="9">
        <v>2.1</v>
      </c>
      <c r="C15" s="106" t="s">
        <v>59</v>
      </c>
      <c r="D15" s="106"/>
      <c r="E15" s="106"/>
      <c r="F15" s="106"/>
      <c r="G15" s="106"/>
      <c r="H15" s="106"/>
      <c r="I15" s="106"/>
      <c r="J15" s="106"/>
    </row>
    <row r="16" spans="1:11" ht="41.25" customHeight="1" x14ac:dyDescent="0.25">
      <c r="A16" s="6" t="s">
        <v>12</v>
      </c>
      <c r="B16" s="10" t="s">
        <v>69</v>
      </c>
      <c r="C16" s="106" t="s">
        <v>84</v>
      </c>
      <c r="D16" s="106"/>
      <c r="E16" s="106"/>
      <c r="F16" s="106"/>
      <c r="G16" s="106"/>
      <c r="H16" s="106"/>
      <c r="I16" s="106"/>
      <c r="J16" s="106"/>
    </row>
    <row r="17" spans="1:11" ht="15.75" x14ac:dyDescent="0.25">
      <c r="A17" s="97" t="s">
        <v>13</v>
      </c>
      <c r="B17" s="98"/>
      <c r="C17" s="98"/>
      <c r="D17" s="98"/>
      <c r="E17" s="98"/>
      <c r="F17" s="98"/>
      <c r="G17" s="98"/>
      <c r="H17" s="98"/>
      <c r="I17" s="98"/>
      <c r="J17" s="99"/>
    </row>
    <row r="18" spans="1:11" ht="29.25" customHeight="1" x14ac:dyDescent="0.25">
      <c r="A18" s="6" t="s">
        <v>14</v>
      </c>
      <c r="B18" s="107" t="s">
        <v>93</v>
      </c>
      <c r="C18" s="107"/>
      <c r="D18" s="107"/>
      <c r="E18" s="107"/>
      <c r="F18" s="107"/>
      <c r="G18" s="107"/>
      <c r="H18" s="107"/>
      <c r="I18" s="107"/>
      <c r="J18" s="108"/>
    </row>
    <row r="19" spans="1:11" ht="77.25" customHeight="1" x14ac:dyDescent="0.25">
      <c r="A19" s="11" t="s">
        <v>15</v>
      </c>
      <c r="B19" s="109" t="s">
        <v>134</v>
      </c>
      <c r="C19" s="109"/>
      <c r="D19" s="109"/>
      <c r="E19" s="109"/>
      <c r="F19" s="109"/>
      <c r="G19" s="109"/>
      <c r="H19" s="109"/>
      <c r="I19" s="109"/>
      <c r="J19" s="110"/>
    </row>
    <row r="20" spans="1:11" x14ac:dyDescent="0.25">
      <c r="A20" s="11" t="s">
        <v>16</v>
      </c>
      <c r="B20" s="109" t="s">
        <v>95</v>
      </c>
      <c r="C20" s="109"/>
      <c r="D20" s="109"/>
      <c r="E20" s="109"/>
      <c r="F20" s="109"/>
      <c r="G20" s="109"/>
      <c r="H20" s="109"/>
      <c r="I20" s="109"/>
      <c r="J20" s="110"/>
    </row>
    <row r="21" spans="1:11" x14ac:dyDescent="0.25">
      <c r="A21" s="11" t="s">
        <v>38</v>
      </c>
      <c r="B21" s="109" t="s">
        <v>94</v>
      </c>
      <c r="C21" s="109"/>
      <c r="D21" s="109"/>
      <c r="E21" s="109"/>
      <c r="F21" s="109"/>
      <c r="G21" s="109"/>
      <c r="H21" s="109"/>
      <c r="I21" s="109"/>
      <c r="J21" s="110"/>
      <c r="K21" s="1"/>
    </row>
    <row r="22" spans="1:11" ht="15.75" x14ac:dyDescent="0.25">
      <c r="A22" s="97" t="s">
        <v>17</v>
      </c>
      <c r="B22" s="98"/>
      <c r="C22" s="98"/>
      <c r="D22" s="98"/>
      <c r="E22" s="98"/>
      <c r="F22" s="98"/>
      <c r="G22" s="98"/>
      <c r="H22" s="98"/>
      <c r="I22" s="98"/>
      <c r="J22" s="99"/>
    </row>
    <row r="23" spans="1:11" ht="15.75" x14ac:dyDescent="0.25">
      <c r="A23" s="100" t="s">
        <v>18</v>
      </c>
      <c r="B23" s="101"/>
      <c r="C23" s="101"/>
      <c r="D23" s="101"/>
      <c r="E23" s="101"/>
      <c r="F23" s="101"/>
      <c r="G23" s="101"/>
      <c r="H23" s="101"/>
      <c r="I23" s="101"/>
      <c r="J23" s="102"/>
      <c r="K23" s="1"/>
    </row>
    <row r="24" spans="1:11" ht="15" customHeight="1" x14ac:dyDescent="0.25">
      <c r="A24" s="111" t="s">
        <v>19</v>
      </c>
      <c r="B24" s="112"/>
      <c r="C24" s="113" t="s">
        <v>20</v>
      </c>
      <c r="D24" s="114"/>
      <c r="E24" s="114"/>
      <c r="F24" s="114" t="s">
        <v>21</v>
      </c>
      <c r="G24" s="114"/>
      <c r="H24" s="112"/>
      <c r="I24" s="113" t="s">
        <v>22</v>
      </c>
      <c r="J24" s="115"/>
    </row>
    <row r="25" spans="1:11" x14ac:dyDescent="0.25">
      <c r="A25" s="116">
        <v>9740875154</v>
      </c>
      <c r="B25" s="117"/>
      <c r="C25" s="118">
        <v>4680736295.46</v>
      </c>
      <c r="D25" s="119"/>
      <c r="E25" s="120"/>
      <c r="F25" s="118">
        <v>4669029138.6400003</v>
      </c>
      <c r="G25" s="119"/>
      <c r="H25" s="120"/>
      <c r="I25" s="121">
        <f>+F25/A25</f>
        <v>0.47932337339553183</v>
      </c>
      <c r="J25" s="122"/>
    </row>
    <row r="26" spans="1:11" ht="15.75" x14ac:dyDescent="0.25">
      <c r="A26" s="100" t="s">
        <v>23</v>
      </c>
      <c r="B26" s="101"/>
      <c r="C26" s="101"/>
      <c r="D26" s="101"/>
      <c r="E26" s="101"/>
      <c r="F26" s="101"/>
      <c r="G26" s="101"/>
      <c r="H26" s="101"/>
      <c r="I26" s="101"/>
      <c r="J26" s="102"/>
      <c r="K26" s="1"/>
    </row>
    <row r="27" spans="1:11" ht="15.75" thickBot="1" x14ac:dyDescent="0.3">
      <c r="A27" s="7"/>
      <c r="B27"/>
      <c r="C27" s="123" t="s">
        <v>24</v>
      </c>
      <c r="D27" s="124"/>
      <c r="E27" s="123" t="s">
        <v>44</v>
      </c>
      <c r="F27" s="124"/>
      <c r="G27" s="123" t="s">
        <v>39</v>
      </c>
      <c r="H27" s="123"/>
      <c r="I27" s="123" t="s">
        <v>25</v>
      </c>
      <c r="J27" s="125"/>
    </row>
    <row r="28" spans="1:11" ht="39" thickBot="1" x14ac:dyDescent="0.3">
      <c r="A28" s="12" t="s">
        <v>26</v>
      </c>
      <c r="B28" s="13" t="s">
        <v>27</v>
      </c>
      <c r="C28" s="13" t="s">
        <v>40</v>
      </c>
      <c r="D28" s="13" t="s">
        <v>41</v>
      </c>
      <c r="E28" s="13" t="s">
        <v>45</v>
      </c>
      <c r="F28" s="13" t="s">
        <v>46</v>
      </c>
      <c r="G28" s="13" t="s">
        <v>47</v>
      </c>
      <c r="H28" s="13" t="s">
        <v>48</v>
      </c>
      <c r="I28" s="13" t="s">
        <v>49</v>
      </c>
      <c r="J28" s="14" t="s">
        <v>50</v>
      </c>
      <c r="K28" s="64" t="s">
        <v>163</v>
      </c>
    </row>
    <row r="29" spans="1:11" ht="52.7" customHeight="1" thickBot="1" x14ac:dyDescent="0.3">
      <c r="A29" s="26" t="s">
        <v>96</v>
      </c>
      <c r="B29" s="28" t="s">
        <v>136</v>
      </c>
      <c r="C29" s="15">
        <v>15</v>
      </c>
      <c r="D29" s="73">
        <v>1396708035.3399999</v>
      </c>
      <c r="E29" s="15">
        <v>15</v>
      </c>
      <c r="F29" s="73">
        <v>2054696142</v>
      </c>
      <c r="G29" s="15">
        <v>151</v>
      </c>
      <c r="H29" s="28">
        <v>1388057442.3099999</v>
      </c>
      <c r="I29" s="16">
        <f>Tabla1324567[[#This Row],[Física 
(E)]]/Tabla1324567[[#This Row],[Física
(C)]]</f>
        <v>10.066666666666666</v>
      </c>
      <c r="J29" s="17">
        <f>IF(H29&gt;0,H29/D29,0)</f>
        <v>0.99380644142432084</v>
      </c>
      <c r="K29" s="65"/>
    </row>
    <row r="30" spans="1:11" ht="36.75" thickBot="1" x14ac:dyDescent="0.3">
      <c r="A30" s="26" t="s">
        <v>97</v>
      </c>
      <c r="B30" s="28" t="s">
        <v>136</v>
      </c>
      <c r="C30" s="15">
        <v>13</v>
      </c>
      <c r="D30" s="73">
        <v>1948267283.8099999</v>
      </c>
      <c r="E30" s="15">
        <v>13</v>
      </c>
      <c r="F30" s="73">
        <v>2365418937</v>
      </c>
      <c r="G30" s="15">
        <v>242</v>
      </c>
      <c r="H30" s="28">
        <v>1946906935.6500001</v>
      </c>
      <c r="I30" s="16">
        <f>Tabla1324567[[#This Row],[Física 
(E)]]/Tabla1324567[[#This Row],[Física
(C)]]</f>
        <v>18.615384615384617</v>
      </c>
      <c r="J30" s="17">
        <f t="shared" ref="J30:J32" si="0">IF(H30&gt;0,H30/D30,0)</f>
        <v>0.99930176512673374</v>
      </c>
      <c r="K30" s="65"/>
    </row>
    <row r="31" spans="1:11" ht="36.75" thickBot="1" x14ac:dyDescent="0.3">
      <c r="A31" s="26" t="s">
        <v>98</v>
      </c>
      <c r="B31" s="28" t="s">
        <v>136</v>
      </c>
      <c r="C31" s="15">
        <v>437</v>
      </c>
      <c r="D31" s="73">
        <v>867987050.35000002</v>
      </c>
      <c r="E31" s="15">
        <v>437</v>
      </c>
      <c r="F31" s="73">
        <v>1229146265</v>
      </c>
      <c r="G31" s="15">
        <v>110</v>
      </c>
      <c r="H31" s="28">
        <v>867985007.82000005</v>
      </c>
      <c r="I31" s="16">
        <f>Tabla1324567[[#This Row],[Física 
(E)]]/Tabla1324567[[#This Row],[Física
(C)]]</f>
        <v>0.25171624713958812</v>
      </c>
      <c r="J31" s="17">
        <f t="shared" si="0"/>
        <v>0.9999976468197318</v>
      </c>
      <c r="K31" s="65"/>
    </row>
    <row r="32" spans="1:11" ht="24.75" thickBot="1" x14ac:dyDescent="0.3">
      <c r="A32" s="26" t="s">
        <v>99</v>
      </c>
      <c r="B32" s="15" t="s">
        <v>135</v>
      </c>
      <c r="C32" s="15">
        <v>26</v>
      </c>
      <c r="D32" s="73">
        <v>388899137.72000003</v>
      </c>
      <c r="E32" s="15">
        <v>26</v>
      </c>
      <c r="F32" s="73">
        <v>885237271</v>
      </c>
      <c r="G32" s="15">
        <v>3</v>
      </c>
      <c r="H32" s="28">
        <v>388893004.26999998</v>
      </c>
      <c r="I32" s="16">
        <f>Tabla1324567[[#This Row],[Física 
(E)]]/Tabla1324567[[#This Row],[Física
(C)]]</f>
        <v>0.11538461538461539</v>
      </c>
      <c r="J32" s="17">
        <f t="shared" si="0"/>
        <v>0.99998422868706782</v>
      </c>
      <c r="K32" s="65"/>
    </row>
    <row r="33" spans="1:11" x14ac:dyDescent="0.25">
      <c r="A33" s="32"/>
      <c r="B33" s="33"/>
      <c r="C33" s="34"/>
      <c r="D33" s="35"/>
      <c r="E33" s="34"/>
      <c r="F33" s="35"/>
      <c r="G33" s="36"/>
      <c r="H33" s="35"/>
      <c r="I33" s="37"/>
      <c r="J33" s="38"/>
    </row>
    <row r="34" spans="1:11" ht="15.75" x14ac:dyDescent="0.25">
      <c r="A34" s="97" t="s">
        <v>28</v>
      </c>
      <c r="B34" s="98"/>
      <c r="C34" s="98"/>
      <c r="D34" s="98"/>
      <c r="E34" s="98"/>
      <c r="F34" s="98"/>
      <c r="G34" s="98"/>
      <c r="H34" s="98"/>
      <c r="I34" s="98"/>
      <c r="J34" s="99"/>
    </row>
    <row r="35" spans="1:11" ht="15.75" x14ac:dyDescent="0.25">
      <c r="A35" s="100" t="s">
        <v>29</v>
      </c>
      <c r="B35" s="101"/>
      <c r="C35" s="101"/>
      <c r="D35" s="101"/>
      <c r="E35" s="101"/>
      <c r="F35" s="101"/>
      <c r="G35" s="101"/>
      <c r="H35" s="101"/>
      <c r="I35" s="101"/>
      <c r="J35" s="102"/>
    </row>
    <row r="36" spans="1:11" x14ac:dyDescent="0.25">
      <c r="A36" s="18" t="s">
        <v>30</v>
      </c>
      <c r="B36" s="139" t="s">
        <v>137</v>
      </c>
      <c r="C36" s="139"/>
      <c r="D36" s="139"/>
      <c r="E36" s="139"/>
      <c r="F36" s="139"/>
      <c r="G36" s="139"/>
      <c r="H36" s="139"/>
      <c r="I36" s="139"/>
      <c r="J36" s="140"/>
    </row>
    <row r="37" spans="1:11" x14ac:dyDescent="0.25">
      <c r="A37" s="18" t="s">
        <v>31</v>
      </c>
      <c r="B37" s="139" t="s">
        <v>141</v>
      </c>
      <c r="C37" s="139"/>
      <c r="D37" s="139"/>
      <c r="E37" s="139"/>
      <c r="F37" s="139"/>
      <c r="G37" s="139"/>
      <c r="H37" s="139"/>
      <c r="I37" s="139"/>
      <c r="J37" s="140"/>
    </row>
    <row r="38" spans="1:11" ht="45" customHeight="1" x14ac:dyDescent="0.25">
      <c r="A38" s="18" t="s">
        <v>32</v>
      </c>
      <c r="B38" s="109" t="s">
        <v>216</v>
      </c>
      <c r="C38" s="109"/>
      <c r="D38" s="109"/>
      <c r="E38" s="109"/>
      <c r="F38" s="109"/>
      <c r="G38" s="109"/>
      <c r="H38" s="109"/>
      <c r="I38" s="109"/>
      <c r="J38" s="110"/>
      <c r="K38" s="1"/>
    </row>
    <row r="39" spans="1:11" ht="117.75" customHeight="1" x14ac:dyDescent="0.25">
      <c r="A39" s="18" t="s">
        <v>33</v>
      </c>
      <c r="B39" s="141" t="s">
        <v>200</v>
      </c>
      <c r="C39" s="141"/>
      <c r="D39" s="141"/>
      <c r="E39" s="141"/>
      <c r="F39" s="141"/>
      <c r="G39" s="141"/>
      <c r="H39" s="141"/>
      <c r="I39" s="141"/>
      <c r="J39" s="142"/>
    </row>
    <row r="40" spans="1:11" x14ac:dyDescent="0.25">
      <c r="A40" s="18" t="s">
        <v>30</v>
      </c>
      <c r="B40" s="139" t="s">
        <v>138</v>
      </c>
      <c r="C40" s="139"/>
      <c r="D40" s="139"/>
      <c r="E40" s="139"/>
      <c r="F40" s="139"/>
      <c r="G40" s="139"/>
      <c r="H40" s="139"/>
      <c r="I40" s="139"/>
      <c r="J40" s="140"/>
    </row>
    <row r="41" spans="1:11" ht="27.75" customHeight="1" x14ac:dyDescent="0.25">
      <c r="A41" s="18" t="s">
        <v>31</v>
      </c>
      <c r="B41" s="139" t="s">
        <v>141</v>
      </c>
      <c r="C41" s="139"/>
      <c r="D41" s="139"/>
      <c r="E41" s="139"/>
      <c r="F41" s="139"/>
      <c r="G41" s="139"/>
      <c r="H41" s="139"/>
      <c r="I41" s="139"/>
      <c r="J41" s="140"/>
    </row>
    <row r="42" spans="1:11" ht="42.75" customHeight="1" x14ac:dyDescent="0.25">
      <c r="A42" s="18" t="s">
        <v>32</v>
      </c>
      <c r="B42" s="109" t="s">
        <v>201</v>
      </c>
      <c r="C42" s="109"/>
      <c r="D42" s="109"/>
      <c r="E42" s="109"/>
      <c r="F42" s="109"/>
      <c r="G42" s="109"/>
      <c r="H42" s="109"/>
      <c r="I42" s="109"/>
      <c r="J42" s="110"/>
    </row>
    <row r="43" spans="1:11" ht="69.75" customHeight="1" x14ac:dyDescent="0.25">
      <c r="A43" s="18" t="s">
        <v>33</v>
      </c>
      <c r="B43" s="107" t="s">
        <v>202</v>
      </c>
      <c r="C43" s="107"/>
      <c r="D43" s="107"/>
      <c r="E43" s="107"/>
      <c r="F43" s="107"/>
      <c r="G43" s="107"/>
      <c r="H43" s="107"/>
      <c r="I43" s="107"/>
      <c r="J43" s="108"/>
    </row>
    <row r="44" spans="1:11" x14ac:dyDescent="0.25">
      <c r="A44" s="18" t="s">
        <v>30</v>
      </c>
      <c r="B44" s="139" t="s">
        <v>139</v>
      </c>
      <c r="C44" s="139"/>
      <c r="D44" s="139"/>
      <c r="E44" s="139"/>
      <c r="F44" s="139"/>
      <c r="G44" s="139"/>
      <c r="H44" s="139"/>
      <c r="I44" s="139"/>
      <c r="J44" s="140"/>
    </row>
    <row r="45" spans="1:11" ht="27.75" customHeight="1" x14ac:dyDescent="0.25">
      <c r="A45" s="18" t="s">
        <v>31</v>
      </c>
      <c r="B45" s="139" t="s">
        <v>141</v>
      </c>
      <c r="C45" s="139"/>
      <c r="D45" s="139"/>
      <c r="E45" s="139"/>
      <c r="F45" s="139"/>
      <c r="G45" s="139"/>
      <c r="H45" s="139"/>
      <c r="I45" s="139"/>
      <c r="J45" s="140"/>
    </row>
    <row r="46" spans="1:11" ht="27.75" customHeight="1" x14ac:dyDescent="0.25">
      <c r="A46" s="18" t="s">
        <v>32</v>
      </c>
      <c r="B46" s="109" t="s">
        <v>204</v>
      </c>
      <c r="C46" s="109"/>
      <c r="D46" s="109"/>
      <c r="E46" s="109"/>
      <c r="F46" s="109"/>
      <c r="G46" s="109"/>
      <c r="H46" s="109"/>
      <c r="I46" s="109"/>
      <c r="J46" s="110"/>
    </row>
    <row r="47" spans="1:11" ht="77.25" customHeight="1" x14ac:dyDescent="0.25">
      <c r="A47" s="18" t="s">
        <v>33</v>
      </c>
      <c r="B47" s="107" t="s">
        <v>203</v>
      </c>
      <c r="C47" s="107"/>
      <c r="D47" s="107"/>
      <c r="E47" s="107"/>
      <c r="F47" s="107"/>
      <c r="G47" s="107"/>
      <c r="H47" s="107"/>
      <c r="I47" s="107"/>
      <c r="J47" s="108"/>
    </row>
    <row r="48" spans="1:11" x14ac:dyDescent="0.25">
      <c r="A48" s="18" t="s">
        <v>30</v>
      </c>
      <c r="B48" s="139" t="s">
        <v>140</v>
      </c>
      <c r="C48" s="139"/>
      <c r="D48" s="139"/>
      <c r="E48" s="139"/>
      <c r="F48" s="139"/>
      <c r="G48" s="139"/>
      <c r="H48" s="139"/>
      <c r="I48" s="139"/>
      <c r="J48" s="140"/>
    </row>
    <row r="49" spans="1:10" ht="27.75" customHeight="1" x14ac:dyDescent="0.25">
      <c r="A49" s="18" t="s">
        <v>31</v>
      </c>
      <c r="B49" s="139" t="s">
        <v>141</v>
      </c>
      <c r="C49" s="139"/>
      <c r="D49" s="139"/>
      <c r="E49" s="139"/>
      <c r="F49" s="139"/>
      <c r="G49" s="139"/>
      <c r="H49" s="139"/>
      <c r="I49" s="139"/>
      <c r="J49" s="140"/>
    </row>
    <row r="50" spans="1:10" ht="35.25" customHeight="1" x14ac:dyDescent="0.25">
      <c r="A50" s="18" t="s">
        <v>32</v>
      </c>
      <c r="B50" s="109" t="s">
        <v>205</v>
      </c>
      <c r="C50" s="109"/>
      <c r="D50" s="109"/>
      <c r="E50" s="109"/>
      <c r="F50" s="109"/>
      <c r="G50" s="109"/>
      <c r="H50" s="109"/>
      <c r="I50" s="109"/>
      <c r="J50" s="110"/>
    </row>
    <row r="51" spans="1:10" ht="105.75" customHeight="1" x14ac:dyDescent="0.25">
      <c r="A51" s="18" t="s">
        <v>33</v>
      </c>
      <c r="B51" s="107" t="s">
        <v>206</v>
      </c>
      <c r="C51" s="107"/>
      <c r="D51" s="107"/>
      <c r="E51" s="107"/>
      <c r="F51" s="107"/>
      <c r="G51" s="107"/>
      <c r="H51" s="107"/>
      <c r="I51" s="107"/>
      <c r="J51" s="108"/>
    </row>
    <row r="52" spans="1:10" ht="27.75" customHeight="1" x14ac:dyDescent="0.25">
      <c r="A52" s="97" t="s">
        <v>34</v>
      </c>
      <c r="B52" s="98"/>
      <c r="C52" s="98"/>
      <c r="D52" s="98"/>
      <c r="E52" s="98"/>
      <c r="F52" s="98"/>
      <c r="G52" s="98"/>
      <c r="H52" s="98"/>
      <c r="I52" s="98"/>
      <c r="J52" s="99"/>
    </row>
    <row r="53" spans="1:10" ht="30.75" customHeight="1" x14ac:dyDescent="0.25">
      <c r="A53" s="127" t="s">
        <v>35</v>
      </c>
      <c r="B53" s="128"/>
      <c r="C53" s="128"/>
      <c r="D53" s="128"/>
      <c r="E53" s="128"/>
      <c r="F53" s="128"/>
      <c r="G53" s="128"/>
      <c r="H53" s="128"/>
      <c r="I53" s="128"/>
      <c r="J53" s="129"/>
    </row>
    <row r="54" spans="1:10" x14ac:dyDescent="0.25">
      <c r="A54" s="130" t="s">
        <v>42</v>
      </c>
      <c r="B54" s="131"/>
      <c r="C54" s="131"/>
      <c r="D54" s="131"/>
      <c r="E54" s="131"/>
      <c r="F54" s="131"/>
      <c r="G54" s="131"/>
      <c r="H54" s="131"/>
      <c r="I54" s="131"/>
      <c r="J54" s="132"/>
    </row>
    <row r="55" spans="1:10" ht="77.25" customHeight="1" x14ac:dyDescent="0.25">
      <c r="A55" s="104" t="s">
        <v>207</v>
      </c>
      <c r="B55" s="104"/>
      <c r="C55" s="104"/>
      <c r="D55" s="104"/>
      <c r="E55" s="104"/>
      <c r="F55" s="104"/>
      <c r="G55" s="104"/>
      <c r="H55" s="104"/>
      <c r="I55" s="104"/>
      <c r="J55" s="104"/>
    </row>
    <row r="56" spans="1:10" x14ac:dyDescent="0.25">
      <c r="A56" s="133" t="s">
        <v>43</v>
      </c>
      <c r="B56" s="133"/>
      <c r="C56" s="133"/>
      <c r="D56" s="133"/>
      <c r="E56" s="133"/>
      <c r="F56" s="133"/>
      <c r="G56" s="133"/>
      <c r="H56" s="133"/>
      <c r="I56" s="133"/>
      <c r="J56" s="133"/>
    </row>
    <row r="57" spans="1:10" x14ac:dyDescent="0.25">
      <c r="G57" s="134"/>
      <c r="H57" s="134"/>
      <c r="I57" s="134"/>
      <c r="J57" s="134"/>
    </row>
    <row r="58" spans="1:10" x14ac:dyDescent="0.25">
      <c r="A58" s="25" t="s">
        <v>51</v>
      </c>
      <c r="B58" s="29">
        <f>+SUM(Tabla1324567[Financiera
(D)])</f>
        <v>6534498615</v>
      </c>
      <c r="G58" s="126"/>
      <c r="H58" s="126"/>
      <c r="I58" s="126"/>
      <c r="J58" s="126"/>
    </row>
    <row r="59" spans="1:10" x14ac:dyDescent="0.25">
      <c r="A59" s="25" t="s">
        <v>52</v>
      </c>
      <c r="B59" s="29">
        <f>+SUM(Tabla1324567[Financiera
(B)])</f>
        <v>4601861507.2199993</v>
      </c>
      <c r="G59" s="126"/>
      <c r="H59" s="126"/>
      <c r="I59" s="126"/>
      <c r="J59" s="126"/>
    </row>
    <row r="60" spans="1:10" x14ac:dyDescent="0.25">
      <c r="A60" s="25" t="s">
        <v>53</v>
      </c>
      <c r="B60" s="29">
        <f>+SUM(Tabla1324567[Financiera 
 (F)])</f>
        <v>4591842390.0500002</v>
      </c>
    </row>
  </sheetData>
  <mergeCells count="64">
    <mergeCell ref="A55:J55"/>
    <mergeCell ref="G59:J59"/>
    <mergeCell ref="A35:J35"/>
    <mergeCell ref="A52:J52"/>
    <mergeCell ref="A53:J53"/>
    <mergeCell ref="A54:J54"/>
    <mergeCell ref="A56:J56"/>
    <mergeCell ref="G57:J57"/>
    <mergeCell ref="G58:J58"/>
    <mergeCell ref="B39:J39"/>
    <mergeCell ref="B43:J43"/>
    <mergeCell ref="B47:J47"/>
    <mergeCell ref="B36:J36"/>
    <mergeCell ref="B37:J37"/>
    <mergeCell ref="B38:J38"/>
    <mergeCell ref="B40:J40"/>
    <mergeCell ref="B41:J41"/>
    <mergeCell ref="A34:J34"/>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B49:J49"/>
    <mergeCell ref="B50:J50"/>
    <mergeCell ref="B51:J51"/>
    <mergeCell ref="B42:J42"/>
    <mergeCell ref="B44:J44"/>
    <mergeCell ref="B45:J45"/>
    <mergeCell ref="B46:J46"/>
    <mergeCell ref="B48:J48"/>
  </mergeCells>
  <dataValidations xWindow="1114" yWindow="469" count="16">
    <dataValidation allowBlank="1" showInputMessage="1" showErrorMessage="1" prompt="Monto presupuestado para el producto" sqref="B58:B59 F28:F33 D28:D33" xr:uid="{00000000-0002-0000-0400-000000000000}"/>
    <dataValidation allowBlank="1" showInputMessage="1" showErrorMessage="1" prompt="¿En qué consiste el programa?" sqref="B19:J19" xr:uid="{00000000-0002-0000-0400-000001000000}"/>
    <dataValidation allowBlank="1" showInputMessage="1" showErrorMessage="1" prompt="Presupuesto del programa" sqref="A25:C25 F25" xr:uid="{00000000-0002-0000-0400-000002000000}"/>
    <dataValidation allowBlank="1" showInputMessage="1" showErrorMessage="1" prompt="Oportunidades de mejora identificadas" sqref="A54:A55 B54:J54" xr:uid="{00000000-0002-0000-0400-000003000000}"/>
    <dataValidation allowBlank="1" showInputMessage="1" showErrorMessage="1" prompt="Nombre del producto" sqref="B36" xr:uid="{00000000-0002-0000-0400-000004000000}"/>
    <dataValidation allowBlank="1" showInputMessage="1" showErrorMessage="1" prompt="¿A quién va dirigido el programa?, ¿qué característica tiene esta población que requiere ser beneficiada?" sqref="B20:J20" xr:uid="{00000000-0002-0000-0400-000005000000}"/>
    <dataValidation allowBlank="1" showInputMessage="1" prompt="Nombre del capítulo" sqref="B8:J10" xr:uid="{00000000-0002-0000-0400-000006000000}"/>
    <dataValidation allowBlank="1" sqref="A8" xr:uid="{00000000-0002-0000-0400-000007000000}"/>
    <dataValidation allowBlank="1" showInputMessage="1" showErrorMessage="1" prompt="Monto ejecutado en el trimestre" sqref="H28:H33" xr:uid="{00000000-0002-0000-0400-000008000000}"/>
    <dataValidation allowBlank="1" showInputMessage="1" showErrorMessage="1" prompt="Meta alcanzada en el trimestre" sqref="G28 G33" xr:uid="{00000000-0002-0000-0400-000009000000}"/>
    <dataValidation allowBlank="1" showInputMessage="1" showErrorMessage="1" prompt="Meta anual del indicador" sqref="C28:C33 E28:E33" xr:uid="{00000000-0002-0000-0400-00000A000000}"/>
    <dataValidation allowBlank="1" showInputMessage="1" showErrorMessage="1" prompt="Nombre del indicador" sqref="B28:B33" xr:uid="{00000000-0002-0000-0400-00000B000000}"/>
    <dataValidation allowBlank="1" showInputMessage="1" showErrorMessage="1" prompt="Nombre de cada producto" sqref="A28:A33" xr:uid="{00000000-0002-0000-0400-00000C000000}"/>
    <dataValidation allowBlank="1" showInputMessage="1" showErrorMessage="1" prompt="De existir desvío, explicar razones." sqref="B48:J50 B44:J44 C45:J46 B46 C40:J41" xr:uid="{00000000-0002-0000-0400-00000D000000}"/>
    <dataValidation allowBlank="1" showInputMessage="1" showErrorMessage="1" prompt="1. Describir lo plasmado en el presupuesto_x000a_2. Describir lo alcanzado en términos financieros y de producción " sqref="C38:J38 B44 C42:J42" xr:uid="{00000000-0002-0000-0400-00000E000000}"/>
    <dataValidation allowBlank="1" showInputMessage="1" showErrorMessage="1" prompt="¿En qué consiste el producto? su objetivo" sqref="C37:J37 B40" xr:uid="{00000000-0002-0000-0400-00000F000000}"/>
  </dataValidations>
  <pageMargins left="0.7" right="0.7" top="0.75" bottom="0.75" header="0.3" footer="0.3"/>
  <pageSetup scale="62" orientation="portrait" r:id="rId1"/>
  <ignoredErrors>
    <ignoredError sqref="B58:B60 J29:J32" unlockedFormula="1"/>
  </ignoredError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view="pageBreakPreview" topLeftCell="A37" zoomScale="120" zoomScaleNormal="100" zoomScaleSheetLayoutView="120" workbookViewId="0">
      <selection activeCell="A40" sqref="A40:J40"/>
    </sheetView>
  </sheetViews>
  <sheetFormatPr baseColWidth="10" defaultColWidth="11.375" defaultRowHeight="15" x14ac:dyDescent="0.25"/>
  <cols>
    <col min="1" max="1" width="23" style="8" customWidth="1"/>
    <col min="2" max="2" width="19.875" style="8" bestFit="1" customWidth="1"/>
    <col min="3" max="10" width="12.75" style="8" customWidth="1"/>
    <col min="11" max="11" width="14.875" style="8" customWidth="1"/>
  </cols>
  <sheetData>
    <row r="1" spans="1:11" ht="21.75" thickBot="1" x14ac:dyDescent="0.3">
      <c r="A1" s="19"/>
      <c r="B1" s="81" t="s">
        <v>168</v>
      </c>
      <c r="C1" s="82"/>
      <c r="D1" s="82"/>
      <c r="E1" s="82"/>
      <c r="F1" s="82"/>
      <c r="G1" s="82"/>
      <c r="H1" s="82"/>
      <c r="I1" s="82"/>
      <c r="J1" s="83"/>
      <c r="K1" s="1"/>
    </row>
    <row r="2" spans="1:11" ht="21.75" thickBot="1" x14ac:dyDescent="0.3">
      <c r="A2" s="20"/>
      <c r="B2" s="84" t="s">
        <v>0</v>
      </c>
      <c r="C2" s="85"/>
      <c r="D2" s="84" t="s">
        <v>1</v>
      </c>
      <c r="E2" s="85"/>
      <c r="F2" s="85"/>
      <c r="G2" s="85"/>
      <c r="H2" s="86"/>
      <c r="I2" s="2" t="s">
        <v>2</v>
      </c>
      <c r="J2" s="3" t="s">
        <v>3</v>
      </c>
      <c r="K2" s="1"/>
    </row>
    <row r="3" spans="1:11" ht="21.75" thickBot="1" x14ac:dyDescent="0.3">
      <c r="A3" s="21"/>
      <c r="B3" s="87" t="s">
        <v>4</v>
      </c>
      <c r="C3" s="88"/>
      <c r="D3" s="87"/>
      <c r="E3" s="88"/>
      <c r="F3" s="88"/>
      <c r="G3" s="88"/>
      <c r="H3" s="89"/>
      <c r="I3" s="4"/>
      <c r="J3" s="5"/>
      <c r="K3" s="1"/>
    </row>
    <row r="4" spans="1:11" x14ac:dyDescent="0.25">
      <c r="A4" s="90"/>
      <c r="B4" s="91"/>
      <c r="C4" s="91"/>
      <c r="D4" s="92"/>
      <c r="E4" s="92"/>
      <c r="F4" s="92"/>
      <c r="G4" s="92"/>
      <c r="H4" s="92"/>
      <c r="I4" s="91"/>
      <c r="J4" s="93"/>
      <c r="K4" s="1"/>
    </row>
    <row r="5" spans="1:11" ht="3" customHeight="1" x14ac:dyDescent="0.25">
      <c r="A5" s="94"/>
      <c r="B5" s="95"/>
      <c r="C5" s="95"/>
      <c r="D5" s="95"/>
      <c r="E5" s="95"/>
      <c r="F5" s="95"/>
      <c r="G5" s="95"/>
      <c r="H5" s="95"/>
      <c r="I5" s="95"/>
      <c r="J5" s="96"/>
      <c r="K5" s="1"/>
    </row>
    <row r="6" spans="1:11" ht="15.75" x14ac:dyDescent="0.25">
      <c r="A6" s="97" t="s">
        <v>165</v>
      </c>
      <c r="B6" s="98"/>
      <c r="C6" s="98"/>
      <c r="D6" s="98"/>
      <c r="E6" s="98"/>
      <c r="F6" s="98"/>
      <c r="G6" s="98"/>
      <c r="H6" s="98"/>
      <c r="I6" s="98"/>
      <c r="J6" s="99"/>
      <c r="K6" s="1"/>
    </row>
    <row r="7" spans="1:11" ht="15.75" x14ac:dyDescent="0.25">
      <c r="A7" s="100" t="s">
        <v>5</v>
      </c>
      <c r="B7" s="101"/>
      <c r="C7" s="101"/>
      <c r="D7" s="101"/>
      <c r="E7" s="101"/>
      <c r="F7" s="101"/>
      <c r="G7" s="101"/>
      <c r="H7" s="101"/>
      <c r="I7" s="101"/>
      <c r="J7" s="102"/>
      <c r="K7" s="1"/>
    </row>
    <row r="8" spans="1:11" x14ac:dyDescent="0.25">
      <c r="A8" s="6" t="s">
        <v>6</v>
      </c>
      <c r="B8" s="78" t="s">
        <v>54</v>
      </c>
      <c r="C8" s="79"/>
      <c r="D8" s="79"/>
      <c r="E8" s="79"/>
      <c r="F8" s="79"/>
      <c r="G8" s="79"/>
      <c r="H8" s="79"/>
      <c r="I8" s="79"/>
      <c r="J8" s="80"/>
      <c r="K8" s="1"/>
    </row>
    <row r="9" spans="1:11" x14ac:dyDescent="0.25">
      <c r="A9" s="22" t="s">
        <v>36</v>
      </c>
      <c r="B9" s="78" t="s">
        <v>60</v>
      </c>
      <c r="C9" s="79"/>
      <c r="D9" s="79"/>
      <c r="E9" s="79"/>
      <c r="F9" s="79"/>
      <c r="G9" s="79"/>
      <c r="H9" s="79"/>
      <c r="I9" s="79"/>
      <c r="J9" s="80"/>
      <c r="K9" s="1"/>
    </row>
    <row r="10" spans="1:11" x14ac:dyDescent="0.25">
      <c r="A10" s="22" t="s">
        <v>37</v>
      </c>
      <c r="B10" s="78" t="s">
        <v>55</v>
      </c>
      <c r="C10" s="79"/>
      <c r="D10" s="79"/>
      <c r="E10" s="79"/>
      <c r="F10" s="79"/>
      <c r="G10" s="79"/>
      <c r="H10" s="79"/>
      <c r="I10" s="79"/>
      <c r="J10" s="80"/>
      <c r="K10" s="1"/>
    </row>
    <row r="11" spans="1:11" ht="52.5" customHeight="1" x14ac:dyDescent="0.25">
      <c r="A11" s="6" t="s">
        <v>7</v>
      </c>
      <c r="B11" s="103" t="s">
        <v>56</v>
      </c>
      <c r="C11" s="104"/>
      <c r="D11" s="104"/>
      <c r="E11" s="104"/>
      <c r="F11" s="104"/>
      <c r="G11" s="104"/>
      <c r="H11" s="104"/>
      <c r="I11" s="104"/>
      <c r="J11" s="105"/>
    </row>
    <row r="12" spans="1:11" ht="42.75" customHeight="1" x14ac:dyDescent="0.25">
      <c r="A12" s="6" t="s">
        <v>8</v>
      </c>
      <c r="B12" s="103" t="s">
        <v>57</v>
      </c>
      <c r="C12" s="104"/>
      <c r="D12" s="104"/>
      <c r="E12" s="104"/>
      <c r="F12" s="104"/>
      <c r="G12" s="104"/>
      <c r="H12" s="104"/>
      <c r="I12" s="104"/>
      <c r="J12" s="105"/>
    </row>
    <row r="13" spans="1:11" ht="15.75" x14ac:dyDescent="0.25">
      <c r="A13" s="97" t="s">
        <v>9</v>
      </c>
      <c r="B13" s="98"/>
      <c r="C13" s="98"/>
      <c r="D13" s="98"/>
      <c r="E13" s="98"/>
      <c r="F13" s="98"/>
      <c r="G13" s="98"/>
      <c r="H13" s="98"/>
      <c r="I13" s="98"/>
      <c r="J13" s="99"/>
    </row>
    <row r="14" spans="1:11" x14ac:dyDescent="0.25">
      <c r="A14" s="6" t="s">
        <v>10</v>
      </c>
      <c r="B14" s="23">
        <v>2</v>
      </c>
      <c r="C14" s="106" t="s">
        <v>58</v>
      </c>
      <c r="D14" s="106"/>
      <c r="E14" s="106"/>
      <c r="F14" s="106"/>
      <c r="G14" s="106"/>
      <c r="H14" s="106"/>
      <c r="I14" s="106"/>
      <c r="J14" s="106"/>
    </row>
    <row r="15" spans="1:11" x14ac:dyDescent="0.25">
      <c r="A15" s="6" t="s">
        <v>11</v>
      </c>
      <c r="B15" s="9">
        <v>2.1</v>
      </c>
      <c r="C15" s="106" t="s">
        <v>59</v>
      </c>
      <c r="D15" s="106"/>
      <c r="E15" s="106"/>
      <c r="F15" s="106"/>
      <c r="G15" s="106"/>
      <c r="H15" s="106"/>
      <c r="I15" s="106"/>
      <c r="J15" s="106"/>
    </row>
    <row r="16" spans="1:11" ht="41.25" customHeight="1" x14ac:dyDescent="0.25">
      <c r="A16" s="6" t="s">
        <v>12</v>
      </c>
      <c r="B16" s="10" t="s">
        <v>61</v>
      </c>
      <c r="C16" s="106" t="s">
        <v>148</v>
      </c>
      <c r="D16" s="106"/>
      <c r="E16" s="106"/>
      <c r="F16" s="106"/>
      <c r="G16" s="106"/>
      <c r="H16" s="106"/>
      <c r="I16" s="106"/>
      <c r="J16" s="106"/>
    </row>
    <row r="17" spans="1:11" ht="15.75" x14ac:dyDescent="0.25">
      <c r="A17" s="97" t="s">
        <v>13</v>
      </c>
      <c r="B17" s="98"/>
      <c r="C17" s="98"/>
      <c r="D17" s="98"/>
      <c r="E17" s="98"/>
      <c r="F17" s="98"/>
      <c r="G17" s="98"/>
      <c r="H17" s="98"/>
      <c r="I17" s="98"/>
      <c r="J17" s="99"/>
    </row>
    <row r="18" spans="1:11" x14ac:dyDescent="0.25">
      <c r="A18" s="6" t="s">
        <v>14</v>
      </c>
      <c r="B18" s="107" t="s">
        <v>101</v>
      </c>
      <c r="C18" s="107"/>
      <c r="D18" s="107"/>
      <c r="E18" s="107"/>
      <c r="F18" s="107"/>
      <c r="G18" s="107"/>
      <c r="H18" s="107"/>
      <c r="I18" s="107"/>
      <c r="J18" s="108"/>
    </row>
    <row r="19" spans="1:11" ht="37.5" customHeight="1" x14ac:dyDescent="0.25">
      <c r="A19" s="11" t="s">
        <v>15</v>
      </c>
      <c r="B19" s="109" t="s">
        <v>100</v>
      </c>
      <c r="C19" s="109"/>
      <c r="D19" s="109"/>
      <c r="E19" s="109"/>
      <c r="F19" s="109"/>
      <c r="G19" s="109"/>
      <c r="H19" s="109"/>
      <c r="I19" s="109"/>
      <c r="J19" s="110"/>
    </row>
    <row r="20" spans="1:11" x14ac:dyDescent="0.25">
      <c r="A20" s="11" t="s">
        <v>16</v>
      </c>
      <c r="B20" s="109" t="s">
        <v>103</v>
      </c>
      <c r="C20" s="109"/>
      <c r="D20" s="109"/>
      <c r="E20" s="109"/>
      <c r="F20" s="109"/>
      <c r="G20" s="109"/>
      <c r="H20" s="109"/>
      <c r="I20" s="109"/>
      <c r="J20" s="110"/>
    </row>
    <row r="21" spans="1:11" x14ac:dyDescent="0.25">
      <c r="A21" s="11" t="s">
        <v>38</v>
      </c>
      <c r="B21" s="109" t="s">
        <v>102</v>
      </c>
      <c r="C21" s="109"/>
      <c r="D21" s="109"/>
      <c r="E21" s="109"/>
      <c r="F21" s="109"/>
      <c r="G21" s="109"/>
      <c r="H21" s="109"/>
      <c r="I21" s="109"/>
      <c r="J21" s="110"/>
      <c r="K21" s="1"/>
    </row>
    <row r="22" spans="1:11" ht="15.75" x14ac:dyDescent="0.25">
      <c r="A22" s="97" t="s">
        <v>17</v>
      </c>
      <c r="B22" s="98"/>
      <c r="C22" s="98"/>
      <c r="D22" s="98"/>
      <c r="E22" s="98"/>
      <c r="F22" s="98"/>
      <c r="G22" s="98"/>
      <c r="H22" s="98"/>
      <c r="I22" s="98"/>
      <c r="J22" s="99"/>
    </row>
    <row r="23" spans="1:11" ht="15.75" x14ac:dyDescent="0.25">
      <c r="A23" s="100" t="s">
        <v>18</v>
      </c>
      <c r="B23" s="101"/>
      <c r="C23" s="101"/>
      <c r="D23" s="101"/>
      <c r="E23" s="101"/>
      <c r="F23" s="101"/>
      <c r="G23" s="101"/>
      <c r="H23" s="101"/>
      <c r="I23" s="101"/>
      <c r="J23" s="102"/>
      <c r="K23" s="1"/>
    </row>
    <row r="24" spans="1:11" ht="15" customHeight="1" x14ac:dyDescent="0.25">
      <c r="A24" s="111" t="s">
        <v>19</v>
      </c>
      <c r="B24" s="112"/>
      <c r="C24" s="113" t="s">
        <v>20</v>
      </c>
      <c r="D24" s="114"/>
      <c r="E24" s="114"/>
      <c r="F24" s="114" t="s">
        <v>21</v>
      </c>
      <c r="G24" s="114"/>
      <c r="H24" s="112"/>
      <c r="I24" s="113" t="s">
        <v>22</v>
      </c>
      <c r="J24" s="115"/>
    </row>
    <row r="25" spans="1:11" x14ac:dyDescent="0.25">
      <c r="A25" s="116">
        <v>303800673</v>
      </c>
      <c r="B25" s="117"/>
      <c r="C25" s="118">
        <v>59885363.390000001</v>
      </c>
      <c r="D25" s="119"/>
      <c r="E25" s="120"/>
      <c r="F25" s="118">
        <v>51917924.539999999</v>
      </c>
      <c r="G25" s="119"/>
      <c r="H25" s="120"/>
      <c r="I25" s="121">
        <f>+F25/A25</f>
        <v>0.17089469890674008</v>
      </c>
      <c r="J25" s="122"/>
    </row>
    <row r="26" spans="1:11" ht="15.75" x14ac:dyDescent="0.25">
      <c r="A26" s="100" t="s">
        <v>23</v>
      </c>
      <c r="B26" s="101"/>
      <c r="C26" s="101"/>
      <c r="D26" s="101"/>
      <c r="E26" s="101"/>
      <c r="F26" s="101"/>
      <c r="G26" s="101"/>
      <c r="H26" s="101"/>
      <c r="I26" s="101"/>
      <c r="J26" s="102"/>
      <c r="K26" s="1"/>
    </row>
    <row r="27" spans="1:11" x14ac:dyDescent="0.25">
      <c r="A27" s="7"/>
      <c r="B27"/>
      <c r="C27" s="123" t="s">
        <v>24</v>
      </c>
      <c r="D27" s="124"/>
      <c r="E27" s="123" t="s">
        <v>44</v>
      </c>
      <c r="F27" s="124"/>
      <c r="G27" s="123" t="s">
        <v>39</v>
      </c>
      <c r="H27" s="123"/>
      <c r="I27" s="123" t="s">
        <v>25</v>
      </c>
      <c r="J27" s="125"/>
    </row>
    <row r="28" spans="1:11" ht="39" thickBot="1" x14ac:dyDescent="0.3">
      <c r="A28" s="12" t="s">
        <v>26</v>
      </c>
      <c r="B28" s="13" t="s">
        <v>27</v>
      </c>
      <c r="C28" s="13" t="s">
        <v>40</v>
      </c>
      <c r="D28" s="13" t="s">
        <v>41</v>
      </c>
      <c r="E28" s="13" t="s">
        <v>45</v>
      </c>
      <c r="F28" s="13" t="s">
        <v>46</v>
      </c>
      <c r="G28" s="13" t="s">
        <v>47</v>
      </c>
      <c r="H28" s="13" t="s">
        <v>48</v>
      </c>
      <c r="I28" s="13" t="s">
        <v>49</v>
      </c>
      <c r="J28" s="14" t="s">
        <v>50</v>
      </c>
      <c r="K28" s="56" t="s">
        <v>160</v>
      </c>
    </row>
    <row r="29" spans="1:11" ht="72.75" thickBot="1" x14ac:dyDescent="0.3">
      <c r="A29" s="26" t="s">
        <v>104</v>
      </c>
      <c r="B29" s="31" t="s">
        <v>142</v>
      </c>
      <c r="C29" s="15">
        <v>3000</v>
      </c>
      <c r="D29" s="73">
        <f>+C25</f>
        <v>59885363.390000001</v>
      </c>
      <c r="E29" s="15">
        <v>3000</v>
      </c>
      <c r="F29" s="73">
        <f>+A25</f>
        <v>303800673</v>
      </c>
      <c r="G29" s="31">
        <v>0</v>
      </c>
      <c r="H29" s="73">
        <f>+F25</f>
        <v>51917924.539999999</v>
      </c>
      <c r="I29" s="16">
        <v>0</v>
      </c>
      <c r="J29" s="17">
        <f>IF(H29&gt;0,H29/D29,0)</f>
        <v>0.86695515566779624</v>
      </c>
      <c r="K29" s="66" t="s">
        <v>164</v>
      </c>
    </row>
    <row r="30" spans="1:11" x14ac:dyDescent="0.25">
      <c r="A30" s="32"/>
      <c r="B30" s="33"/>
      <c r="C30" s="34"/>
      <c r="D30" s="35"/>
      <c r="E30" s="34"/>
      <c r="F30" s="35"/>
      <c r="G30" s="36"/>
      <c r="H30" s="35"/>
      <c r="I30" s="37"/>
      <c r="J30" s="38"/>
    </row>
    <row r="31" spans="1:11" ht="15.75" x14ac:dyDescent="0.25">
      <c r="A31" s="97" t="s">
        <v>28</v>
      </c>
      <c r="B31" s="98"/>
      <c r="C31" s="98"/>
      <c r="D31" s="98"/>
      <c r="E31" s="98"/>
      <c r="F31" s="98"/>
      <c r="G31" s="98"/>
      <c r="H31" s="98"/>
      <c r="I31" s="98"/>
      <c r="J31" s="99"/>
    </row>
    <row r="32" spans="1:11" ht="15.75" x14ac:dyDescent="0.25">
      <c r="A32" s="100" t="s">
        <v>29</v>
      </c>
      <c r="B32" s="101"/>
      <c r="C32" s="101"/>
      <c r="D32" s="101"/>
      <c r="E32" s="101"/>
      <c r="F32" s="101"/>
      <c r="G32" s="101"/>
      <c r="H32" s="101"/>
      <c r="I32" s="101"/>
      <c r="J32" s="102"/>
    </row>
    <row r="33" spans="1:11" x14ac:dyDescent="0.25">
      <c r="A33" s="18" t="s">
        <v>30</v>
      </c>
      <c r="B33" s="107" t="s">
        <v>144</v>
      </c>
      <c r="C33" s="107"/>
      <c r="D33" s="107"/>
      <c r="E33" s="107"/>
      <c r="F33" s="107"/>
      <c r="G33" s="107"/>
      <c r="H33" s="107"/>
      <c r="I33" s="107"/>
      <c r="J33" s="108"/>
    </row>
    <row r="34" spans="1:11" x14ac:dyDescent="0.25">
      <c r="A34" s="18" t="s">
        <v>31</v>
      </c>
      <c r="B34" s="109" t="s">
        <v>143</v>
      </c>
      <c r="C34" s="109"/>
      <c r="D34" s="109"/>
      <c r="E34" s="109"/>
      <c r="F34" s="109"/>
      <c r="G34" s="109"/>
      <c r="H34" s="109"/>
      <c r="I34" s="109"/>
      <c r="J34" s="110"/>
    </row>
    <row r="35" spans="1:11" x14ac:dyDescent="0.25">
      <c r="A35" s="18" t="s">
        <v>32</v>
      </c>
      <c r="B35" s="109" t="s">
        <v>217</v>
      </c>
      <c r="C35" s="109"/>
      <c r="D35" s="109"/>
      <c r="E35" s="109"/>
      <c r="F35" s="109"/>
      <c r="G35" s="109"/>
      <c r="H35" s="109"/>
      <c r="I35" s="109"/>
      <c r="J35" s="110"/>
      <c r="K35" s="1"/>
    </row>
    <row r="36" spans="1:11" ht="109.5" customHeight="1" x14ac:dyDescent="0.25">
      <c r="A36" s="18" t="s">
        <v>33</v>
      </c>
      <c r="B36" s="109" t="s">
        <v>208</v>
      </c>
      <c r="C36" s="109"/>
      <c r="D36" s="109"/>
      <c r="E36" s="109"/>
      <c r="F36" s="109"/>
      <c r="G36" s="109"/>
      <c r="H36" s="109"/>
      <c r="I36" s="109"/>
      <c r="J36" s="110"/>
    </row>
    <row r="37" spans="1:11" ht="27.75" customHeight="1" x14ac:dyDescent="0.25">
      <c r="A37" s="97" t="s">
        <v>34</v>
      </c>
      <c r="B37" s="98"/>
      <c r="C37" s="98"/>
      <c r="D37" s="98"/>
      <c r="E37" s="98"/>
      <c r="F37" s="98"/>
      <c r="G37" s="98"/>
      <c r="H37" s="98"/>
      <c r="I37" s="98"/>
      <c r="J37" s="99"/>
    </row>
    <row r="38" spans="1:11" ht="30.75" customHeight="1" x14ac:dyDescent="0.25">
      <c r="A38" s="127" t="s">
        <v>35</v>
      </c>
      <c r="B38" s="128"/>
      <c r="C38" s="128"/>
      <c r="D38" s="128"/>
      <c r="E38" s="128"/>
      <c r="F38" s="128"/>
      <c r="G38" s="128"/>
      <c r="H38" s="128"/>
      <c r="I38" s="128"/>
      <c r="J38" s="129"/>
    </row>
    <row r="39" spans="1:11" x14ac:dyDescent="0.25">
      <c r="A39" s="130" t="s">
        <v>42</v>
      </c>
      <c r="B39" s="131"/>
      <c r="C39" s="131"/>
      <c r="D39" s="131"/>
      <c r="E39" s="131"/>
      <c r="F39" s="131"/>
      <c r="G39" s="131"/>
      <c r="H39" s="131"/>
      <c r="I39" s="131"/>
      <c r="J39" s="132"/>
    </row>
    <row r="40" spans="1:11" ht="66.75" customHeight="1" x14ac:dyDescent="0.25">
      <c r="A40" s="104" t="s">
        <v>209</v>
      </c>
      <c r="B40" s="104"/>
      <c r="C40" s="104"/>
      <c r="D40" s="104"/>
      <c r="E40" s="104"/>
      <c r="F40" s="104"/>
      <c r="G40" s="104"/>
      <c r="H40" s="104"/>
      <c r="I40" s="104"/>
      <c r="J40" s="104"/>
    </row>
    <row r="41" spans="1:11" x14ac:dyDescent="0.25">
      <c r="A41" s="133" t="s">
        <v>43</v>
      </c>
      <c r="B41" s="133"/>
      <c r="C41" s="133"/>
      <c r="D41" s="133"/>
      <c r="E41" s="133"/>
      <c r="F41" s="133"/>
      <c r="G41" s="133"/>
      <c r="H41" s="133"/>
      <c r="I41" s="133"/>
      <c r="J41" s="133"/>
    </row>
    <row r="42" spans="1:11" x14ac:dyDescent="0.25">
      <c r="G42" s="134"/>
      <c r="H42" s="134"/>
      <c r="I42" s="134"/>
      <c r="J42" s="134"/>
    </row>
    <row r="43" spans="1:11" x14ac:dyDescent="0.25">
      <c r="A43" s="25" t="s">
        <v>51</v>
      </c>
      <c r="B43" s="29">
        <f>+A25</f>
        <v>303800673</v>
      </c>
      <c r="G43" s="126"/>
      <c r="H43" s="126"/>
      <c r="I43" s="126"/>
      <c r="J43" s="126"/>
    </row>
    <row r="44" spans="1:11" x14ac:dyDescent="0.25">
      <c r="A44" s="25" t="s">
        <v>52</v>
      </c>
      <c r="B44" s="29">
        <f>+C25</f>
        <v>59885363.390000001</v>
      </c>
      <c r="G44" s="126"/>
      <c r="H44" s="126"/>
      <c r="I44" s="126"/>
      <c r="J44" s="126"/>
    </row>
    <row r="45" spans="1:11" x14ac:dyDescent="0.25">
      <c r="A45" s="25" t="s">
        <v>53</v>
      </c>
      <c r="B45" s="29">
        <f>+F25</f>
        <v>51917924.539999999</v>
      </c>
    </row>
  </sheetData>
  <mergeCells count="52">
    <mergeCell ref="G44:J44"/>
    <mergeCell ref="A32:J32"/>
    <mergeCell ref="B33:J33"/>
    <mergeCell ref="B34:J34"/>
    <mergeCell ref="B35:J35"/>
    <mergeCell ref="B36:J36"/>
    <mergeCell ref="A37:J37"/>
    <mergeCell ref="A38:J38"/>
    <mergeCell ref="A39:J39"/>
    <mergeCell ref="A41:J41"/>
    <mergeCell ref="G42:J42"/>
    <mergeCell ref="G43:J43"/>
    <mergeCell ref="A40:J40"/>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00000000-0002-0000-0500-000000000000}"/>
    <dataValidation allowBlank="1" showInputMessage="1" prompt="Nombre del capítulo" sqref="B8:J10" xr:uid="{00000000-0002-0000-0500-000001000000}"/>
    <dataValidation allowBlank="1" showInputMessage="1" showErrorMessage="1" prompt="¿A quién va dirigido el programa?, ¿qué característica tiene esta población que requiere ser beneficiada?" sqref="B20:J20" xr:uid="{00000000-0002-0000-0500-000002000000}"/>
    <dataValidation allowBlank="1" showInputMessage="1" showErrorMessage="1" prompt="Nombre del producto" sqref="B33:J33" xr:uid="{00000000-0002-0000-0500-000003000000}"/>
    <dataValidation allowBlank="1" showInputMessage="1" showErrorMessage="1" prompt="¿En qué consiste el producto? su objetivo" sqref="B34:J34" xr:uid="{00000000-0002-0000-0500-000004000000}"/>
    <dataValidation allowBlank="1" showInputMessage="1" showErrorMessage="1" prompt="1. Describir lo plasmado en el presupuesto_x000a_2. Describir lo alcanzado en términos financieros y de producción " sqref="B35:J35" xr:uid="{00000000-0002-0000-0500-000005000000}"/>
    <dataValidation allowBlank="1" showInputMessage="1" showErrorMessage="1" prompt="De existir desvío, explicar razones." sqref="B36:J36" xr:uid="{00000000-0002-0000-0500-000006000000}"/>
    <dataValidation allowBlank="1" showInputMessage="1" showErrorMessage="1" prompt="Oportunidades de mejora identificadas" sqref="A39:A40 B39:J39" xr:uid="{00000000-0002-0000-0500-000007000000}"/>
    <dataValidation allowBlank="1" showInputMessage="1" showErrorMessage="1" prompt="Presupuesto del programa" sqref="A25:C25 F25" xr:uid="{00000000-0002-0000-0500-000008000000}"/>
    <dataValidation allowBlank="1" showInputMessage="1" showErrorMessage="1" prompt="¿En qué consiste el programa?" sqref="B19:J19" xr:uid="{00000000-0002-0000-0500-000009000000}"/>
    <dataValidation allowBlank="1" showInputMessage="1" showErrorMessage="1" prompt="Monto presupuestado para el producto" sqref="B43:B44 D28:D30 F28:F30" xr:uid="{00000000-0002-0000-0500-00000A000000}"/>
    <dataValidation allowBlank="1" showInputMessage="1" showErrorMessage="1" prompt="Nombre de cada producto" sqref="A28:A30" xr:uid="{00000000-0002-0000-0500-00000B000000}"/>
    <dataValidation allowBlank="1" showInputMessage="1" showErrorMessage="1" prompt="Nombre del indicador" sqref="B28:B30" xr:uid="{00000000-0002-0000-0500-00000C000000}"/>
    <dataValidation allowBlank="1" showInputMessage="1" showErrorMessage="1" prompt="Meta anual del indicador" sqref="C28:C30 E28:E30" xr:uid="{00000000-0002-0000-0500-00000D000000}"/>
    <dataValidation allowBlank="1" showInputMessage="1" showErrorMessage="1" prompt="Meta alcanzada en el trimestre" sqref="G28:G30" xr:uid="{00000000-0002-0000-0500-00000E000000}"/>
    <dataValidation allowBlank="1" showInputMessage="1" showErrorMessage="1" prompt="Monto ejecutado en el trimestre" sqref="H28:H30" xr:uid="{00000000-0002-0000-0500-00000F000000}"/>
  </dataValidations>
  <pageMargins left="0.7" right="0.7" top="0.75" bottom="0.75" header="0.3" footer="0.3"/>
  <pageSetup scale="62" orientation="portrait" r:id="rId1"/>
  <ignoredErrors>
    <ignoredError sqref="B43:B45 J29" unlockedFormula="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4"/>
  <sheetViews>
    <sheetView view="pageBreakPreview" topLeftCell="A38" zoomScale="120" zoomScaleNormal="100" zoomScaleSheetLayoutView="120" workbookViewId="0">
      <selection activeCell="A39" sqref="A39:J39"/>
    </sheetView>
  </sheetViews>
  <sheetFormatPr baseColWidth="10" defaultColWidth="11.375" defaultRowHeight="15" x14ac:dyDescent="0.25"/>
  <cols>
    <col min="1" max="1" width="23" style="8" customWidth="1"/>
    <col min="2" max="2" width="19.875" style="8" bestFit="1" customWidth="1"/>
    <col min="3" max="10" width="12.75" style="8" customWidth="1"/>
    <col min="11" max="11" width="18.375" style="8" customWidth="1"/>
  </cols>
  <sheetData>
    <row r="1" spans="1:11" ht="21.75" thickBot="1" x14ac:dyDescent="0.3">
      <c r="A1" s="19"/>
      <c r="B1" s="81" t="s">
        <v>168</v>
      </c>
      <c r="C1" s="82"/>
      <c r="D1" s="82"/>
      <c r="E1" s="82"/>
      <c r="F1" s="82"/>
      <c r="G1" s="82"/>
      <c r="H1" s="82"/>
      <c r="I1" s="82"/>
      <c r="J1" s="83"/>
      <c r="K1" s="1"/>
    </row>
    <row r="2" spans="1:11" ht="21.75" thickBot="1" x14ac:dyDescent="0.3">
      <c r="A2" s="20"/>
      <c r="B2" s="84" t="s">
        <v>0</v>
      </c>
      <c r="C2" s="85"/>
      <c r="D2" s="84" t="s">
        <v>1</v>
      </c>
      <c r="E2" s="85"/>
      <c r="F2" s="85"/>
      <c r="G2" s="85"/>
      <c r="H2" s="86"/>
      <c r="I2" s="2" t="s">
        <v>2</v>
      </c>
      <c r="J2" s="3" t="s">
        <v>3</v>
      </c>
      <c r="K2" s="1"/>
    </row>
    <row r="3" spans="1:11" ht="21.75" thickBot="1" x14ac:dyDescent="0.3">
      <c r="A3" s="21"/>
      <c r="B3" s="87"/>
      <c r="C3" s="88"/>
      <c r="D3" s="87"/>
      <c r="E3" s="88"/>
      <c r="F3" s="88"/>
      <c r="G3" s="88"/>
      <c r="H3" s="89"/>
      <c r="I3" s="4"/>
      <c r="J3" s="5"/>
      <c r="K3" s="1"/>
    </row>
    <row r="4" spans="1:11" x14ac:dyDescent="0.25">
      <c r="A4" s="90"/>
      <c r="B4" s="91"/>
      <c r="C4" s="91"/>
      <c r="D4" s="92"/>
      <c r="E4" s="92"/>
      <c r="F4" s="92"/>
      <c r="G4" s="92"/>
      <c r="H4" s="92"/>
      <c r="I4" s="91"/>
      <c r="J4" s="93"/>
      <c r="K4" s="1"/>
    </row>
    <row r="5" spans="1:11" ht="3" customHeight="1" x14ac:dyDescent="0.25">
      <c r="A5" s="94"/>
      <c r="B5" s="95"/>
      <c r="C5" s="95"/>
      <c r="D5" s="95"/>
      <c r="E5" s="95"/>
      <c r="F5" s="95"/>
      <c r="G5" s="95"/>
      <c r="H5" s="95"/>
      <c r="I5" s="95"/>
      <c r="J5" s="96"/>
      <c r="K5" s="1"/>
    </row>
    <row r="6" spans="1:11" ht="15.75" x14ac:dyDescent="0.25">
      <c r="A6" s="97" t="s">
        <v>165</v>
      </c>
      <c r="B6" s="98"/>
      <c r="C6" s="98"/>
      <c r="D6" s="98"/>
      <c r="E6" s="98"/>
      <c r="F6" s="98"/>
      <c r="G6" s="98"/>
      <c r="H6" s="98"/>
      <c r="I6" s="98"/>
      <c r="J6" s="99"/>
      <c r="K6" s="1"/>
    </row>
    <row r="7" spans="1:11" ht="15.75" x14ac:dyDescent="0.25">
      <c r="A7" s="100" t="s">
        <v>5</v>
      </c>
      <c r="B7" s="101"/>
      <c r="C7" s="101"/>
      <c r="D7" s="101"/>
      <c r="E7" s="101"/>
      <c r="F7" s="101"/>
      <c r="G7" s="101"/>
      <c r="H7" s="101"/>
      <c r="I7" s="101"/>
      <c r="J7" s="102"/>
      <c r="K7" s="1"/>
    </row>
    <row r="8" spans="1:11" x14ac:dyDescent="0.25">
      <c r="A8" s="6" t="s">
        <v>6</v>
      </c>
      <c r="B8" s="78" t="s">
        <v>54</v>
      </c>
      <c r="C8" s="79"/>
      <c r="D8" s="79"/>
      <c r="E8" s="79"/>
      <c r="F8" s="79"/>
      <c r="G8" s="79"/>
      <c r="H8" s="79"/>
      <c r="I8" s="79"/>
      <c r="J8" s="80"/>
      <c r="K8" s="1"/>
    </row>
    <row r="9" spans="1:11" x14ac:dyDescent="0.25">
      <c r="A9" s="22" t="s">
        <v>36</v>
      </c>
      <c r="B9" s="78" t="s">
        <v>60</v>
      </c>
      <c r="C9" s="79"/>
      <c r="D9" s="79"/>
      <c r="E9" s="79"/>
      <c r="F9" s="79"/>
      <c r="G9" s="79"/>
      <c r="H9" s="79"/>
      <c r="I9" s="79"/>
      <c r="J9" s="80"/>
      <c r="K9" s="1"/>
    </row>
    <row r="10" spans="1:11" x14ac:dyDescent="0.25">
      <c r="A10" s="22" t="s">
        <v>37</v>
      </c>
      <c r="B10" s="78" t="s">
        <v>55</v>
      </c>
      <c r="C10" s="79"/>
      <c r="D10" s="79"/>
      <c r="E10" s="79"/>
      <c r="F10" s="79"/>
      <c r="G10" s="79"/>
      <c r="H10" s="79"/>
      <c r="I10" s="79"/>
      <c r="J10" s="80"/>
      <c r="K10" s="1"/>
    </row>
    <row r="11" spans="1:11" ht="52.5" customHeight="1" x14ac:dyDescent="0.25">
      <c r="A11" s="6" t="s">
        <v>7</v>
      </c>
      <c r="B11" s="103" t="s">
        <v>56</v>
      </c>
      <c r="C11" s="104"/>
      <c r="D11" s="104"/>
      <c r="E11" s="104"/>
      <c r="F11" s="104"/>
      <c r="G11" s="104"/>
      <c r="H11" s="104"/>
      <c r="I11" s="104"/>
      <c r="J11" s="105"/>
    </row>
    <row r="12" spans="1:11" ht="42.75" customHeight="1" x14ac:dyDescent="0.25">
      <c r="A12" s="6" t="s">
        <v>8</v>
      </c>
      <c r="B12" s="103" t="s">
        <v>57</v>
      </c>
      <c r="C12" s="104"/>
      <c r="D12" s="104"/>
      <c r="E12" s="104"/>
      <c r="F12" s="104"/>
      <c r="G12" s="104"/>
      <c r="H12" s="104"/>
      <c r="I12" s="104"/>
      <c r="J12" s="105"/>
    </row>
    <row r="13" spans="1:11" ht="15.75" x14ac:dyDescent="0.25">
      <c r="A13" s="97" t="s">
        <v>9</v>
      </c>
      <c r="B13" s="98"/>
      <c r="C13" s="98"/>
      <c r="D13" s="98"/>
      <c r="E13" s="98"/>
      <c r="F13" s="98"/>
      <c r="G13" s="98"/>
      <c r="H13" s="98"/>
      <c r="I13" s="98"/>
      <c r="J13" s="99"/>
    </row>
    <row r="14" spans="1:11" x14ac:dyDescent="0.25">
      <c r="A14" s="6" t="s">
        <v>10</v>
      </c>
      <c r="B14" s="23">
        <v>2</v>
      </c>
      <c r="C14" s="106" t="s">
        <v>58</v>
      </c>
      <c r="D14" s="106"/>
      <c r="E14" s="106"/>
      <c r="F14" s="106"/>
      <c r="G14" s="106"/>
      <c r="H14" s="106"/>
      <c r="I14" s="106"/>
      <c r="J14" s="106"/>
    </row>
    <row r="15" spans="1:11" x14ac:dyDescent="0.25">
      <c r="A15" s="6" t="s">
        <v>11</v>
      </c>
      <c r="B15" s="9">
        <v>2.1</v>
      </c>
      <c r="C15" s="106" t="s">
        <v>59</v>
      </c>
      <c r="D15" s="106"/>
      <c r="E15" s="106"/>
      <c r="F15" s="106"/>
      <c r="G15" s="106"/>
      <c r="H15" s="106"/>
      <c r="I15" s="106"/>
      <c r="J15" s="106"/>
    </row>
    <row r="16" spans="1:11" ht="18.75" customHeight="1" x14ac:dyDescent="0.25">
      <c r="A16" s="6" t="s">
        <v>12</v>
      </c>
      <c r="B16" s="10" t="s">
        <v>69</v>
      </c>
      <c r="C16" s="106" t="s">
        <v>84</v>
      </c>
      <c r="D16" s="106"/>
      <c r="E16" s="106"/>
      <c r="F16" s="106"/>
      <c r="G16" s="106"/>
      <c r="H16" s="106"/>
      <c r="I16" s="106"/>
      <c r="J16" s="106"/>
    </row>
    <row r="17" spans="1:12" ht="15.75" x14ac:dyDescent="0.25">
      <c r="A17" s="97" t="s">
        <v>13</v>
      </c>
      <c r="B17" s="98"/>
      <c r="C17" s="98"/>
      <c r="D17" s="98"/>
      <c r="E17" s="98"/>
      <c r="F17" s="98"/>
      <c r="G17" s="98"/>
      <c r="H17" s="98"/>
      <c r="I17" s="98"/>
      <c r="J17" s="99"/>
    </row>
    <row r="18" spans="1:12" x14ac:dyDescent="0.25">
      <c r="A18" s="6" t="s">
        <v>14</v>
      </c>
      <c r="B18" s="107" t="s">
        <v>107</v>
      </c>
      <c r="C18" s="107"/>
      <c r="D18" s="107"/>
      <c r="E18" s="107"/>
      <c r="F18" s="107"/>
      <c r="G18" s="107"/>
      <c r="H18" s="107"/>
      <c r="I18" s="107"/>
      <c r="J18" s="108"/>
    </row>
    <row r="19" spans="1:12" ht="73.5" customHeight="1" x14ac:dyDescent="0.25">
      <c r="A19" s="11" t="s">
        <v>15</v>
      </c>
      <c r="B19" s="109" t="s">
        <v>105</v>
      </c>
      <c r="C19" s="109"/>
      <c r="D19" s="109"/>
      <c r="E19" s="109"/>
      <c r="F19" s="109"/>
      <c r="G19" s="109"/>
      <c r="H19" s="109"/>
      <c r="I19" s="109"/>
      <c r="J19" s="110"/>
    </row>
    <row r="20" spans="1:12" x14ac:dyDescent="0.25">
      <c r="A20" s="11" t="s">
        <v>16</v>
      </c>
      <c r="B20" s="109" t="s">
        <v>106</v>
      </c>
      <c r="C20" s="109"/>
      <c r="D20" s="109"/>
      <c r="E20" s="109"/>
      <c r="F20" s="109"/>
      <c r="G20" s="109"/>
      <c r="H20" s="109"/>
      <c r="I20" s="109"/>
      <c r="J20" s="110"/>
    </row>
    <row r="21" spans="1:12" x14ac:dyDescent="0.25">
      <c r="A21" s="11" t="s">
        <v>38</v>
      </c>
      <c r="B21" s="109" t="s">
        <v>147</v>
      </c>
      <c r="C21" s="109"/>
      <c r="D21" s="109"/>
      <c r="E21" s="109"/>
      <c r="F21" s="109"/>
      <c r="G21" s="109"/>
      <c r="H21" s="109"/>
      <c r="I21" s="109"/>
      <c r="J21" s="110"/>
      <c r="K21" s="1"/>
    </row>
    <row r="22" spans="1:12" ht="15.75" x14ac:dyDescent="0.25">
      <c r="A22" s="97" t="s">
        <v>17</v>
      </c>
      <c r="B22" s="98"/>
      <c r="C22" s="98"/>
      <c r="D22" s="98"/>
      <c r="E22" s="98"/>
      <c r="F22" s="98"/>
      <c r="G22" s="98"/>
      <c r="H22" s="98"/>
      <c r="I22" s="98"/>
      <c r="J22" s="99"/>
    </row>
    <row r="23" spans="1:12" ht="15.75" x14ac:dyDescent="0.25">
      <c r="A23" s="100" t="s">
        <v>18</v>
      </c>
      <c r="B23" s="101"/>
      <c r="C23" s="101"/>
      <c r="D23" s="101"/>
      <c r="E23" s="101"/>
      <c r="F23" s="101"/>
      <c r="G23" s="101"/>
      <c r="H23" s="101"/>
      <c r="I23" s="101"/>
      <c r="J23" s="102"/>
      <c r="K23" s="1"/>
    </row>
    <row r="24" spans="1:12" ht="15" customHeight="1" x14ac:dyDescent="0.25">
      <c r="A24" s="111" t="s">
        <v>19</v>
      </c>
      <c r="B24" s="112"/>
      <c r="C24" s="113" t="s">
        <v>20</v>
      </c>
      <c r="D24" s="114"/>
      <c r="E24" s="114"/>
      <c r="F24" s="114" t="s">
        <v>21</v>
      </c>
      <c r="G24" s="114"/>
      <c r="H24" s="112"/>
      <c r="I24" s="113" t="s">
        <v>22</v>
      </c>
      <c r="J24" s="115"/>
    </row>
    <row r="25" spans="1:12" x14ac:dyDescent="0.25">
      <c r="A25" s="116">
        <v>889503853</v>
      </c>
      <c r="B25" s="117"/>
      <c r="C25" s="118">
        <v>723197349.28999996</v>
      </c>
      <c r="D25" s="119"/>
      <c r="E25" s="120"/>
      <c r="F25" s="118">
        <v>717104064.65999997</v>
      </c>
      <c r="G25" s="119"/>
      <c r="H25" s="120"/>
      <c r="I25" s="121">
        <f>+F25/A25</f>
        <v>0.80618432651128713</v>
      </c>
      <c r="J25" s="122"/>
    </row>
    <row r="26" spans="1:12" ht="15.75" x14ac:dyDescent="0.25">
      <c r="A26" s="100" t="s">
        <v>23</v>
      </c>
      <c r="B26" s="101"/>
      <c r="C26" s="101"/>
      <c r="D26" s="101"/>
      <c r="E26" s="101"/>
      <c r="F26" s="101"/>
      <c r="G26" s="101"/>
      <c r="H26" s="101"/>
      <c r="I26" s="101"/>
      <c r="J26" s="102"/>
      <c r="K26" s="1"/>
    </row>
    <row r="27" spans="1:12" x14ac:dyDescent="0.25">
      <c r="A27" s="7"/>
      <c r="B27"/>
      <c r="C27" s="123" t="s">
        <v>24</v>
      </c>
      <c r="D27" s="124"/>
      <c r="E27" s="123" t="s">
        <v>44</v>
      </c>
      <c r="F27" s="124"/>
      <c r="G27" s="123" t="s">
        <v>39</v>
      </c>
      <c r="H27" s="123"/>
      <c r="I27" s="123" t="s">
        <v>25</v>
      </c>
      <c r="J27" s="125"/>
    </row>
    <row r="28" spans="1:12" ht="38.25" x14ac:dyDescent="0.25">
      <c r="A28" s="12" t="s">
        <v>26</v>
      </c>
      <c r="B28" s="13" t="s">
        <v>27</v>
      </c>
      <c r="C28" s="13" t="s">
        <v>40</v>
      </c>
      <c r="D28" s="13" t="s">
        <v>41</v>
      </c>
      <c r="E28" s="13" t="s">
        <v>45</v>
      </c>
      <c r="F28" s="13" t="s">
        <v>46</v>
      </c>
      <c r="G28" s="13" t="s">
        <v>47</v>
      </c>
      <c r="H28" s="13" t="s">
        <v>48</v>
      </c>
      <c r="I28" s="13" t="s">
        <v>49</v>
      </c>
      <c r="J28" s="14" t="s">
        <v>50</v>
      </c>
      <c r="K28" s="62" t="s">
        <v>162</v>
      </c>
    </row>
    <row r="29" spans="1:12" ht="48" x14ac:dyDescent="0.25">
      <c r="A29" s="60" t="s">
        <v>108</v>
      </c>
      <c r="B29" s="28" t="s">
        <v>145</v>
      </c>
      <c r="C29" s="15">
        <v>6198</v>
      </c>
      <c r="D29" s="73">
        <v>632881822.54999995</v>
      </c>
      <c r="E29" s="15">
        <v>6198</v>
      </c>
      <c r="F29" s="73">
        <v>694995634</v>
      </c>
      <c r="G29" s="74">
        <v>4815</v>
      </c>
      <c r="H29" s="73">
        <v>630237903.25999999</v>
      </c>
      <c r="I29" s="16">
        <f>IF(G29&gt;0,G29/C29,0)</f>
        <v>0.77686350435624396</v>
      </c>
      <c r="J29" s="17">
        <f>IF(H29&gt;0,H29/D29,0)</f>
        <v>0.99582241234335489</v>
      </c>
      <c r="K29" s="63" t="s">
        <v>161</v>
      </c>
    </row>
    <row r="30" spans="1:12" ht="15.75" x14ac:dyDescent="0.25">
      <c r="A30" s="97" t="s">
        <v>28</v>
      </c>
      <c r="B30" s="98"/>
      <c r="C30" s="98"/>
      <c r="D30" s="98"/>
      <c r="E30" s="98"/>
      <c r="F30" s="98"/>
      <c r="G30" s="98"/>
      <c r="H30" s="98"/>
      <c r="I30" s="98"/>
      <c r="J30" s="99"/>
      <c r="L30" s="53"/>
    </row>
    <row r="31" spans="1:12" ht="15.75" x14ac:dyDescent="0.25">
      <c r="A31" s="100" t="s">
        <v>29</v>
      </c>
      <c r="B31" s="101"/>
      <c r="C31" s="101"/>
      <c r="D31" s="101"/>
      <c r="E31" s="101"/>
      <c r="F31" s="101"/>
      <c r="G31" s="101"/>
      <c r="H31" s="101"/>
      <c r="I31" s="101"/>
      <c r="J31" s="102"/>
      <c r="K31" s="1"/>
    </row>
    <row r="32" spans="1:12" ht="15" customHeight="1" x14ac:dyDescent="0.25">
      <c r="A32" s="18" t="s">
        <v>30</v>
      </c>
      <c r="B32" s="107" t="s">
        <v>109</v>
      </c>
      <c r="C32" s="107"/>
      <c r="D32" s="107"/>
      <c r="E32" s="107"/>
      <c r="F32" s="107"/>
      <c r="G32" s="107"/>
      <c r="H32" s="107"/>
      <c r="I32" s="107"/>
      <c r="J32" s="108"/>
    </row>
    <row r="33" spans="1:11" x14ac:dyDescent="0.25">
      <c r="A33" s="18" t="s">
        <v>31</v>
      </c>
      <c r="B33" s="109" t="s">
        <v>146</v>
      </c>
      <c r="C33" s="109"/>
      <c r="D33" s="109"/>
      <c r="E33" s="109"/>
      <c r="F33" s="109"/>
      <c r="G33" s="109"/>
      <c r="H33" s="109"/>
      <c r="I33" s="109"/>
      <c r="J33" s="110"/>
    </row>
    <row r="34" spans="1:11" ht="33" customHeight="1" x14ac:dyDescent="0.25">
      <c r="A34" s="18" t="s">
        <v>32</v>
      </c>
      <c r="B34" s="109" t="s">
        <v>210</v>
      </c>
      <c r="C34" s="109"/>
      <c r="D34" s="109"/>
      <c r="E34" s="109"/>
      <c r="F34" s="109"/>
      <c r="G34" s="109"/>
      <c r="H34" s="109"/>
      <c r="I34" s="109"/>
      <c r="J34" s="110"/>
    </row>
    <row r="35" spans="1:11" ht="88.5" customHeight="1" x14ac:dyDescent="0.25">
      <c r="A35" s="18" t="s">
        <v>33</v>
      </c>
      <c r="B35" s="109" t="s">
        <v>211</v>
      </c>
      <c r="C35" s="109"/>
      <c r="D35" s="109"/>
      <c r="E35" s="109"/>
      <c r="F35" s="109"/>
      <c r="G35" s="109"/>
      <c r="H35" s="109"/>
      <c r="I35" s="109"/>
      <c r="J35" s="110"/>
    </row>
    <row r="36" spans="1:11" ht="15.75" x14ac:dyDescent="0.25">
      <c r="A36" s="97" t="s">
        <v>34</v>
      </c>
      <c r="B36" s="98"/>
      <c r="C36" s="98"/>
      <c r="D36" s="98"/>
      <c r="E36" s="98"/>
      <c r="F36" s="98"/>
      <c r="G36" s="98"/>
      <c r="H36" s="98"/>
      <c r="I36" s="98"/>
      <c r="J36" s="99"/>
    </row>
    <row r="37" spans="1:11" ht="15.75" x14ac:dyDescent="0.25">
      <c r="A37" s="127" t="s">
        <v>35</v>
      </c>
      <c r="B37" s="128"/>
      <c r="C37" s="128"/>
      <c r="D37" s="128"/>
      <c r="E37" s="128"/>
      <c r="F37" s="128"/>
      <c r="G37" s="128"/>
      <c r="H37" s="128"/>
      <c r="I37" s="128"/>
      <c r="J37" s="129"/>
      <c r="K37" s="1"/>
    </row>
    <row r="38" spans="1:11" ht="27.75" customHeight="1" x14ac:dyDescent="0.25">
      <c r="A38" s="130" t="s">
        <v>42</v>
      </c>
      <c r="B38" s="131"/>
      <c r="C38" s="131"/>
      <c r="D38" s="131"/>
      <c r="E38" s="131"/>
      <c r="F38" s="131"/>
      <c r="G38" s="131"/>
      <c r="H38" s="131"/>
      <c r="I38" s="131"/>
      <c r="J38" s="132"/>
    </row>
    <row r="39" spans="1:11" ht="109.5" customHeight="1" x14ac:dyDescent="0.25">
      <c r="A39" s="104" t="s">
        <v>220</v>
      </c>
      <c r="B39" s="104"/>
      <c r="C39" s="104"/>
      <c r="D39" s="104"/>
      <c r="E39" s="104"/>
      <c r="F39" s="104"/>
      <c r="G39" s="104"/>
      <c r="H39" s="104"/>
      <c r="I39" s="104"/>
      <c r="J39" s="104"/>
    </row>
    <row r="40" spans="1:11" ht="30.75" customHeight="1" x14ac:dyDescent="0.25">
      <c r="A40" s="133" t="s">
        <v>43</v>
      </c>
      <c r="B40" s="133"/>
      <c r="C40" s="133"/>
      <c r="D40" s="133"/>
      <c r="E40" s="133"/>
      <c r="F40" s="133"/>
      <c r="G40" s="133"/>
      <c r="H40" s="133"/>
      <c r="I40" s="133"/>
      <c r="J40" s="133"/>
    </row>
    <row r="41" spans="1:11" x14ac:dyDescent="0.25">
      <c r="G41" s="134"/>
      <c r="H41" s="134"/>
      <c r="I41" s="134"/>
      <c r="J41" s="134"/>
    </row>
    <row r="42" spans="1:11" x14ac:dyDescent="0.25">
      <c r="A42" s="25" t="s">
        <v>51</v>
      </c>
      <c r="B42" s="29">
        <f>+Tabla132456[Financiera
(D)]</f>
        <v>694995634</v>
      </c>
      <c r="G42" s="126"/>
      <c r="H42" s="126"/>
      <c r="I42" s="126"/>
      <c r="J42" s="126"/>
    </row>
    <row r="43" spans="1:11" x14ac:dyDescent="0.25">
      <c r="A43" s="25" t="s">
        <v>52</v>
      </c>
      <c r="B43" s="29">
        <f>+Tabla132456[Financiera
(B)]</f>
        <v>632881822.54999995</v>
      </c>
      <c r="G43" s="126"/>
      <c r="H43" s="126"/>
      <c r="I43" s="126"/>
      <c r="J43" s="126"/>
    </row>
    <row r="44" spans="1:11" x14ac:dyDescent="0.25">
      <c r="A44" s="25" t="s">
        <v>53</v>
      </c>
      <c r="B44" s="29">
        <f>+Tabla132456[Financiera 
 (F)]</f>
        <v>630237903.25999999</v>
      </c>
    </row>
  </sheetData>
  <mergeCells count="52">
    <mergeCell ref="G43:J43"/>
    <mergeCell ref="A31:J31"/>
    <mergeCell ref="B32:J32"/>
    <mergeCell ref="B33:J33"/>
    <mergeCell ref="B34:J34"/>
    <mergeCell ref="B35:J35"/>
    <mergeCell ref="A36:J36"/>
    <mergeCell ref="A37:J37"/>
    <mergeCell ref="A38:J38"/>
    <mergeCell ref="A40:J40"/>
    <mergeCell ref="G41:J41"/>
    <mergeCell ref="G42:J42"/>
    <mergeCell ref="A39:J39"/>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5">
    <dataValidation allowBlank="1" sqref="A8" xr:uid="{00000000-0002-0000-0600-000000000000}"/>
    <dataValidation allowBlank="1" showInputMessage="1" prompt="Nombre del capítulo" sqref="B8:J10" xr:uid="{00000000-0002-0000-0600-000001000000}"/>
    <dataValidation allowBlank="1" showInputMessage="1" showErrorMessage="1" prompt="¿A quién va dirigido el programa?, ¿qué característica tiene esta población que requiere ser beneficiada?" sqref="B20:J20" xr:uid="{00000000-0002-0000-0600-000002000000}"/>
    <dataValidation allowBlank="1" showInputMessage="1" showErrorMessage="1" prompt="Nombre del producto" sqref="B32:J32" xr:uid="{00000000-0002-0000-0600-000003000000}"/>
    <dataValidation allowBlank="1" showInputMessage="1" showErrorMessage="1" prompt="¿En qué consiste el producto? su objetivo" sqref="B33:J33" xr:uid="{00000000-0002-0000-0600-000004000000}"/>
    <dataValidation allowBlank="1" showInputMessage="1" showErrorMessage="1" prompt="De existir desvío, explicar razones." sqref="B34:J35" xr:uid="{00000000-0002-0000-0600-000005000000}"/>
    <dataValidation allowBlank="1" showInputMessage="1" showErrorMessage="1" prompt="Oportunidades de mejora identificadas" sqref="A38:A39 B38:J38" xr:uid="{00000000-0002-0000-0600-000006000000}"/>
    <dataValidation allowBlank="1" showInputMessage="1" showErrorMessage="1" prompt="Presupuesto del programa" sqref="A25:C25 F25" xr:uid="{00000000-0002-0000-0600-000007000000}"/>
    <dataValidation allowBlank="1" showInputMessage="1" showErrorMessage="1" prompt="¿En qué consiste el programa?" sqref="B19:J19" xr:uid="{00000000-0002-0000-0600-000008000000}"/>
    <dataValidation allowBlank="1" showInputMessage="1" showErrorMessage="1" prompt="Nombre de cada producto" sqref="A28:A29" xr:uid="{00000000-0002-0000-0600-000009000000}"/>
    <dataValidation allowBlank="1" showInputMessage="1" showErrorMessage="1" prompt="Nombre del indicador" sqref="B28:B29" xr:uid="{00000000-0002-0000-0600-00000A000000}"/>
    <dataValidation allowBlank="1" showInputMessage="1" showErrorMessage="1" prompt="Meta anual del indicador" sqref="C28:C29 E28:E29" xr:uid="{00000000-0002-0000-0600-00000B000000}"/>
    <dataValidation allowBlank="1" showInputMessage="1" showErrorMessage="1" prompt="Monto presupuestado para el producto" sqref="D28:D29 F28:F29 B42:B43" xr:uid="{00000000-0002-0000-0600-00000C000000}"/>
    <dataValidation allowBlank="1" showInputMessage="1" showErrorMessage="1" prompt="Meta alcanzada en el trimestre" sqref="G28:G29" xr:uid="{00000000-0002-0000-0600-00000D000000}"/>
    <dataValidation allowBlank="1" showInputMessage="1" showErrorMessage="1" prompt="Monto ejecutado en el trimestre" sqref="H28:H29" xr:uid="{00000000-0002-0000-0600-00000E000000}"/>
  </dataValidations>
  <pageMargins left="0.7" right="0.7" top="0.75" bottom="0.75" header="0.3" footer="0.3"/>
  <pageSetup scale="62" orientation="portrait" r:id="rId1"/>
  <ignoredErrors>
    <ignoredError sqref="I29 B42:B44" unlockedFormula="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9"/>
  <sheetViews>
    <sheetView view="pageBreakPreview" topLeftCell="A26" zoomScale="120" zoomScaleNormal="100" zoomScaleSheetLayoutView="120" workbookViewId="0">
      <selection activeCell="F49" sqref="F49"/>
    </sheetView>
  </sheetViews>
  <sheetFormatPr baseColWidth="10" defaultColWidth="11.375" defaultRowHeight="15" x14ac:dyDescent="0.25"/>
  <cols>
    <col min="1" max="2" width="23" style="8" customWidth="1"/>
    <col min="3" max="10" width="12.75" style="8" customWidth="1"/>
    <col min="11" max="11" width="19.25" style="8" customWidth="1"/>
  </cols>
  <sheetData>
    <row r="1" spans="1:11" ht="21.75" thickBot="1" x14ac:dyDescent="0.3">
      <c r="A1" s="19"/>
      <c r="B1" s="81" t="s">
        <v>168</v>
      </c>
      <c r="C1" s="82"/>
      <c r="D1" s="82"/>
      <c r="E1" s="82"/>
      <c r="F1" s="82"/>
      <c r="G1" s="82"/>
      <c r="H1" s="82"/>
      <c r="I1" s="82"/>
      <c r="J1" s="83"/>
      <c r="K1" s="1"/>
    </row>
    <row r="2" spans="1:11" ht="21.75" thickBot="1" x14ac:dyDescent="0.3">
      <c r="A2" s="20"/>
      <c r="B2" s="84" t="s">
        <v>0</v>
      </c>
      <c r="C2" s="85"/>
      <c r="D2" s="84" t="s">
        <v>1</v>
      </c>
      <c r="E2" s="85"/>
      <c r="F2" s="85"/>
      <c r="G2" s="85"/>
      <c r="H2" s="86"/>
      <c r="I2" s="2" t="s">
        <v>2</v>
      </c>
      <c r="J2" s="3" t="s">
        <v>3</v>
      </c>
      <c r="K2" s="1"/>
    </row>
    <row r="3" spans="1:11" ht="21.75" thickBot="1" x14ac:dyDescent="0.3">
      <c r="A3" s="21"/>
      <c r="B3" s="87"/>
      <c r="C3" s="88"/>
      <c r="D3" s="87"/>
      <c r="E3" s="88"/>
      <c r="F3" s="88"/>
      <c r="G3" s="88"/>
      <c r="H3" s="89"/>
      <c r="I3" s="4"/>
      <c r="J3" s="5"/>
      <c r="K3" s="1"/>
    </row>
    <row r="4" spans="1:11" x14ac:dyDescent="0.25">
      <c r="A4" s="90"/>
      <c r="B4" s="91"/>
      <c r="C4" s="91"/>
      <c r="D4" s="92"/>
      <c r="E4" s="92"/>
      <c r="F4" s="92"/>
      <c r="G4" s="92"/>
      <c r="H4" s="92"/>
      <c r="I4" s="91"/>
      <c r="J4" s="93"/>
      <c r="K4" s="1"/>
    </row>
    <row r="5" spans="1:11" ht="3" customHeight="1" x14ac:dyDescent="0.25">
      <c r="A5" s="94"/>
      <c r="B5" s="95"/>
      <c r="C5" s="95"/>
      <c r="D5" s="95"/>
      <c r="E5" s="95"/>
      <c r="F5" s="95"/>
      <c r="G5" s="95"/>
      <c r="H5" s="95"/>
      <c r="I5" s="95"/>
      <c r="J5" s="96"/>
      <c r="K5" s="1"/>
    </row>
    <row r="6" spans="1:11" ht="15.75" x14ac:dyDescent="0.25">
      <c r="A6" s="97" t="s">
        <v>165</v>
      </c>
      <c r="B6" s="98"/>
      <c r="C6" s="98"/>
      <c r="D6" s="98"/>
      <c r="E6" s="98"/>
      <c r="F6" s="98"/>
      <c r="G6" s="98"/>
      <c r="H6" s="98"/>
      <c r="I6" s="98"/>
      <c r="J6" s="99"/>
      <c r="K6" s="1"/>
    </row>
    <row r="7" spans="1:11" ht="15.75" x14ac:dyDescent="0.25">
      <c r="A7" s="100" t="s">
        <v>5</v>
      </c>
      <c r="B7" s="101"/>
      <c r="C7" s="101"/>
      <c r="D7" s="101"/>
      <c r="E7" s="101"/>
      <c r="F7" s="101"/>
      <c r="G7" s="101"/>
      <c r="H7" s="101"/>
      <c r="I7" s="101"/>
      <c r="J7" s="102"/>
      <c r="K7" s="1"/>
    </row>
    <row r="8" spans="1:11" x14ac:dyDescent="0.25">
      <c r="A8" s="6" t="s">
        <v>6</v>
      </c>
      <c r="B8" s="78" t="s">
        <v>54</v>
      </c>
      <c r="C8" s="79"/>
      <c r="D8" s="79"/>
      <c r="E8" s="79"/>
      <c r="F8" s="79"/>
      <c r="G8" s="79"/>
      <c r="H8" s="79"/>
      <c r="I8" s="79"/>
      <c r="J8" s="80"/>
      <c r="K8" s="1"/>
    </row>
    <row r="9" spans="1:11" x14ac:dyDescent="0.25">
      <c r="A9" s="22" t="s">
        <v>36</v>
      </c>
      <c r="B9" s="78" t="s">
        <v>60</v>
      </c>
      <c r="C9" s="79"/>
      <c r="D9" s="79"/>
      <c r="E9" s="79"/>
      <c r="F9" s="79"/>
      <c r="G9" s="79"/>
      <c r="H9" s="79"/>
      <c r="I9" s="79"/>
      <c r="J9" s="80"/>
      <c r="K9" s="1"/>
    </row>
    <row r="10" spans="1:11" x14ac:dyDescent="0.25">
      <c r="A10" s="22" t="s">
        <v>37</v>
      </c>
      <c r="B10" s="78" t="s">
        <v>55</v>
      </c>
      <c r="C10" s="79"/>
      <c r="D10" s="79"/>
      <c r="E10" s="79"/>
      <c r="F10" s="79"/>
      <c r="G10" s="79"/>
      <c r="H10" s="79"/>
      <c r="I10" s="79"/>
      <c r="J10" s="80"/>
      <c r="K10" s="1"/>
    </row>
    <row r="11" spans="1:11" ht="52.5" customHeight="1" x14ac:dyDescent="0.25">
      <c r="A11" s="6" t="s">
        <v>7</v>
      </c>
      <c r="B11" s="103" t="s">
        <v>56</v>
      </c>
      <c r="C11" s="104"/>
      <c r="D11" s="104"/>
      <c r="E11" s="104"/>
      <c r="F11" s="104"/>
      <c r="G11" s="104"/>
      <c r="H11" s="104"/>
      <c r="I11" s="104"/>
      <c r="J11" s="105"/>
    </row>
    <row r="12" spans="1:11" ht="42.75" customHeight="1" x14ac:dyDescent="0.25">
      <c r="A12" s="6" t="s">
        <v>8</v>
      </c>
      <c r="B12" s="103" t="s">
        <v>57</v>
      </c>
      <c r="C12" s="104"/>
      <c r="D12" s="104"/>
      <c r="E12" s="104"/>
      <c r="F12" s="104"/>
      <c r="G12" s="104"/>
      <c r="H12" s="104"/>
      <c r="I12" s="104"/>
      <c r="J12" s="105"/>
    </row>
    <row r="13" spans="1:11" ht="15.75" x14ac:dyDescent="0.25">
      <c r="A13" s="97" t="s">
        <v>9</v>
      </c>
      <c r="B13" s="98"/>
      <c r="C13" s="98"/>
      <c r="D13" s="98"/>
      <c r="E13" s="98"/>
      <c r="F13" s="98"/>
      <c r="G13" s="98"/>
      <c r="H13" s="98"/>
      <c r="I13" s="98"/>
      <c r="J13" s="99"/>
    </row>
    <row r="14" spans="1:11" x14ac:dyDescent="0.25">
      <c r="A14" s="6" t="s">
        <v>10</v>
      </c>
      <c r="B14" s="23">
        <v>2</v>
      </c>
      <c r="C14" s="106" t="s">
        <v>58</v>
      </c>
      <c r="D14" s="106"/>
      <c r="E14" s="106"/>
      <c r="F14" s="106"/>
      <c r="G14" s="106"/>
      <c r="H14" s="106"/>
      <c r="I14" s="106"/>
      <c r="J14" s="106"/>
    </row>
    <row r="15" spans="1:11" x14ac:dyDescent="0.25">
      <c r="A15" s="6" t="s">
        <v>11</v>
      </c>
      <c r="B15" s="9">
        <v>2.1</v>
      </c>
      <c r="C15" s="106" t="s">
        <v>59</v>
      </c>
      <c r="D15" s="106"/>
      <c r="E15" s="106"/>
      <c r="F15" s="106"/>
      <c r="G15" s="106"/>
      <c r="H15" s="106"/>
      <c r="I15" s="106"/>
      <c r="J15" s="106"/>
    </row>
    <row r="16" spans="1:11" ht="41.25" customHeight="1" x14ac:dyDescent="0.25">
      <c r="A16" s="6" t="s">
        <v>12</v>
      </c>
      <c r="B16" s="10" t="s">
        <v>61</v>
      </c>
      <c r="C16" s="106" t="s">
        <v>148</v>
      </c>
      <c r="D16" s="106"/>
      <c r="E16" s="106"/>
      <c r="F16" s="106"/>
      <c r="G16" s="106"/>
      <c r="H16" s="106"/>
      <c r="I16" s="106"/>
      <c r="J16" s="106"/>
    </row>
    <row r="17" spans="1:11" ht="15.75" x14ac:dyDescent="0.25">
      <c r="A17" s="97" t="s">
        <v>13</v>
      </c>
      <c r="B17" s="98"/>
      <c r="C17" s="98"/>
      <c r="D17" s="98"/>
      <c r="E17" s="98"/>
      <c r="F17" s="98"/>
      <c r="G17" s="98"/>
      <c r="H17" s="98"/>
      <c r="I17" s="98"/>
      <c r="J17" s="99"/>
    </row>
    <row r="18" spans="1:11" x14ac:dyDescent="0.25">
      <c r="A18" s="6" t="s">
        <v>14</v>
      </c>
      <c r="B18" s="107" t="s">
        <v>152</v>
      </c>
      <c r="C18" s="107"/>
      <c r="D18" s="107"/>
      <c r="E18" s="107"/>
      <c r="F18" s="107"/>
      <c r="G18" s="107"/>
      <c r="H18" s="107"/>
      <c r="I18" s="107"/>
      <c r="J18" s="108"/>
    </row>
    <row r="19" spans="1:11" ht="45" customHeight="1" x14ac:dyDescent="0.25">
      <c r="A19" s="11" t="s">
        <v>15</v>
      </c>
      <c r="B19" s="109" t="s">
        <v>110</v>
      </c>
      <c r="C19" s="109"/>
      <c r="D19" s="109"/>
      <c r="E19" s="109"/>
      <c r="F19" s="109"/>
      <c r="G19" s="109"/>
      <c r="H19" s="109"/>
      <c r="I19" s="109"/>
      <c r="J19" s="110"/>
    </row>
    <row r="20" spans="1:11" x14ac:dyDescent="0.25">
      <c r="A20" s="11" t="s">
        <v>16</v>
      </c>
      <c r="B20" s="109" t="s">
        <v>150</v>
      </c>
      <c r="C20" s="109"/>
      <c r="D20" s="109"/>
      <c r="E20" s="109"/>
      <c r="F20" s="109"/>
      <c r="G20" s="109"/>
      <c r="H20" s="109"/>
      <c r="I20" s="109"/>
      <c r="J20" s="110"/>
    </row>
    <row r="21" spans="1:11" x14ac:dyDescent="0.25">
      <c r="A21" s="11" t="s">
        <v>38</v>
      </c>
      <c r="B21" s="109" t="s">
        <v>151</v>
      </c>
      <c r="C21" s="109"/>
      <c r="D21" s="109"/>
      <c r="E21" s="109"/>
      <c r="F21" s="109"/>
      <c r="G21" s="109"/>
      <c r="H21" s="109"/>
      <c r="I21" s="109"/>
      <c r="J21" s="110"/>
      <c r="K21" s="1"/>
    </row>
    <row r="22" spans="1:11" ht="15.75" x14ac:dyDescent="0.25">
      <c r="A22" s="97" t="s">
        <v>17</v>
      </c>
      <c r="B22" s="98"/>
      <c r="C22" s="98"/>
      <c r="D22" s="98"/>
      <c r="E22" s="98"/>
      <c r="F22" s="98"/>
      <c r="G22" s="98"/>
      <c r="H22" s="98"/>
      <c r="I22" s="98"/>
      <c r="J22" s="99"/>
    </row>
    <row r="23" spans="1:11" ht="15.75" x14ac:dyDescent="0.25">
      <c r="A23" s="100" t="s">
        <v>18</v>
      </c>
      <c r="B23" s="101"/>
      <c r="C23" s="101"/>
      <c r="D23" s="101"/>
      <c r="E23" s="101"/>
      <c r="F23" s="101"/>
      <c r="G23" s="101"/>
      <c r="H23" s="101"/>
      <c r="I23" s="101"/>
      <c r="J23" s="102"/>
      <c r="K23" s="1"/>
    </row>
    <row r="24" spans="1:11" ht="15" customHeight="1" x14ac:dyDescent="0.25">
      <c r="A24" s="111" t="s">
        <v>19</v>
      </c>
      <c r="B24" s="112"/>
      <c r="C24" s="113" t="s">
        <v>20</v>
      </c>
      <c r="D24" s="114"/>
      <c r="E24" s="114"/>
      <c r="F24" s="114" t="s">
        <v>21</v>
      </c>
      <c r="G24" s="114"/>
      <c r="H24" s="112"/>
      <c r="I24" s="113" t="s">
        <v>22</v>
      </c>
      <c r="J24" s="115"/>
    </row>
    <row r="25" spans="1:11" x14ac:dyDescent="0.25">
      <c r="A25" s="116">
        <v>2864746004</v>
      </c>
      <c r="B25" s="117"/>
      <c r="C25" s="118">
        <v>2802734498.1199999</v>
      </c>
      <c r="D25" s="119"/>
      <c r="E25" s="120"/>
      <c r="F25" s="118">
        <v>2768319104.98</v>
      </c>
      <c r="G25" s="119"/>
      <c r="H25" s="120"/>
      <c r="I25" s="121">
        <f>+F25/A25</f>
        <v>0.96634015759674308</v>
      </c>
      <c r="J25" s="122"/>
    </row>
    <row r="26" spans="1:11" ht="15.75" x14ac:dyDescent="0.25">
      <c r="A26" s="100" t="s">
        <v>23</v>
      </c>
      <c r="B26" s="101"/>
      <c r="C26" s="101"/>
      <c r="D26" s="101"/>
      <c r="E26" s="101"/>
      <c r="F26" s="101"/>
      <c r="G26" s="101"/>
      <c r="H26" s="101"/>
      <c r="I26" s="101"/>
      <c r="J26" s="102"/>
      <c r="K26" s="1"/>
    </row>
    <row r="27" spans="1:11" x14ac:dyDescent="0.25">
      <c r="A27" s="7"/>
      <c r="B27"/>
      <c r="C27" s="123" t="s">
        <v>24</v>
      </c>
      <c r="D27" s="124"/>
      <c r="E27" s="123" t="s">
        <v>44</v>
      </c>
      <c r="F27" s="124"/>
      <c r="G27" s="123" t="s">
        <v>39</v>
      </c>
      <c r="H27" s="123"/>
      <c r="I27" s="123" t="s">
        <v>25</v>
      </c>
      <c r="J27" s="125"/>
    </row>
    <row r="28" spans="1:11" ht="38.25" x14ac:dyDescent="0.25">
      <c r="A28" s="12" t="s">
        <v>26</v>
      </c>
      <c r="B28" s="13" t="s">
        <v>27</v>
      </c>
      <c r="C28" s="13" t="s">
        <v>40</v>
      </c>
      <c r="D28" s="13" t="s">
        <v>41</v>
      </c>
      <c r="E28" s="13" t="s">
        <v>45</v>
      </c>
      <c r="F28" s="13" t="s">
        <v>46</v>
      </c>
      <c r="G28" s="13" t="s">
        <v>47</v>
      </c>
      <c r="H28" s="13" t="s">
        <v>48</v>
      </c>
      <c r="I28" s="13" t="s">
        <v>49</v>
      </c>
      <c r="J28" s="14" t="s">
        <v>50</v>
      </c>
      <c r="K28" s="56" t="s">
        <v>160</v>
      </c>
    </row>
    <row r="29" spans="1:11" ht="36" x14ac:dyDescent="0.25">
      <c r="A29" s="60" t="s">
        <v>156</v>
      </c>
      <c r="B29" s="51" t="s">
        <v>153</v>
      </c>
      <c r="C29" s="15">
        <v>166726</v>
      </c>
      <c r="D29" s="73">
        <v>1602914550.21</v>
      </c>
      <c r="E29" s="15">
        <v>166726</v>
      </c>
      <c r="F29" s="73">
        <v>1817515767</v>
      </c>
      <c r="G29" s="74">
        <v>164275</v>
      </c>
      <c r="H29" s="73">
        <v>1602775111.4000001</v>
      </c>
      <c r="I29" s="16">
        <f>IF(G29&gt;0,G29/C29,0)</f>
        <v>0.98529923347288362</v>
      </c>
      <c r="J29" s="17">
        <f>IF(H29&gt;0,H29/D29,0)</f>
        <v>0.99991300920564874</v>
      </c>
      <c r="K29" s="61" t="s">
        <v>161</v>
      </c>
    </row>
    <row r="30" spans="1:11" ht="36" x14ac:dyDescent="0.25">
      <c r="A30" s="60" t="s">
        <v>157</v>
      </c>
      <c r="B30" s="51">
        <v>0</v>
      </c>
      <c r="C30" s="15">
        <v>940</v>
      </c>
      <c r="D30" s="73">
        <v>147576</v>
      </c>
      <c r="E30" s="15">
        <v>940</v>
      </c>
      <c r="F30" s="73">
        <v>4051376</v>
      </c>
      <c r="G30" s="74">
        <v>918</v>
      </c>
      <c r="H30" s="73">
        <v>0</v>
      </c>
      <c r="I30" s="16">
        <f>IF(G30&gt;0,G30/C30,0)</f>
        <v>0.97659574468085109</v>
      </c>
      <c r="J30" s="17">
        <f>IF(H30&gt;0,H30/D30,0)</f>
        <v>0</v>
      </c>
      <c r="K30" s="61" t="s">
        <v>161</v>
      </c>
    </row>
    <row r="31" spans="1:11" ht="15.75" x14ac:dyDescent="0.25">
      <c r="A31" s="97" t="s">
        <v>28</v>
      </c>
      <c r="B31" s="98"/>
      <c r="C31" s="98"/>
      <c r="D31" s="98"/>
      <c r="E31" s="98"/>
      <c r="F31" s="98"/>
      <c r="G31" s="98"/>
      <c r="H31" s="98"/>
      <c r="I31" s="98"/>
      <c r="J31" s="99"/>
      <c r="K31" s="1"/>
    </row>
    <row r="32" spans="1:11" ht="15" customHeight="1" x14ac:dyDescent="0.25">
      <c r="A32" s="100" t="s">
        <v>29</v>
      </c>
      <c r="B32" s="101"/>
      <c r="C32" s="101"/>
      <c r="D32" s="101"/>
      <c r="E32" s="101"/>
      <c r="F32" s="101"/>
      <c r="G32" s="101"/>
      <c r="H32" s="101"/>
      <c r="I32" s="101"/>
      <c r="J32" s="102"/>
    </row>
    <row r="33" spans="1:11" x14ac:dyDescent="0.25">
      <c r="A33" s="18" t="s">
        <v>30</v>
      </c>
      <c r="B33" s="107" t="s">
        <v>154</v>
      </c>
      <c r="C33" s="107"/>
      <c r="D33" s="107"/>
      <c r="E33" s="107"/>
      <c r="F33" s="107"/>
      <c r="G33" s="107"/>
      <c r="H33" s="107"/>
      <c r="I33" s="107"/>
      <c r="J33" s="108"/>
    </row>
    <row r="34" spans="1:11" x14ac:dyDescent="0.25">
      <c r="A34" s="18" t="s">
        <v>31</v>
      </c>
      <c r="B34" s="109" t="s">
        <v>149</v>
      </c>
      <c r="C34" s="109"/>
      <c r="D34" s="109"/>
      <c r="E34" s="109"/>
      <c r="F34" s="109"/>
      <c r="G34" s="109"/>
      <c r="H34" s="109"/>
      <c r="I34" s="109"/>
      <c r="J34" s="110"/>
    </row>
    <row r="35" spans="1:11" ht="33.75" customHeight="1" x14ac:dyDescent="0.25">
      <c r="A35" s="18" t="s">
        <v>32</v>
      </c>
      <c r="B35" s="109" t="s">
        <v>212</v>
      </c>
      <c r="C35" s="109"/>
      <c r="D35" s="109"/>
      <c r="E35" s="109"/>
      <c r="F35" s="109"/>
      <c r="G35" s="109"/>
      <c r="H35" s="109"/>
      <c r="I35" s="109"/>
      <c r="J35" s="110"/>
    </row>
    <row r="36" spans="1:11" ht="75.75" customHeight="1" x14ac:dyDescent="0.25">
      <c r="A36" s="18" t="s">
        <v>33</v>
      </c>
      <c r="B36" s="109" t="s">
        <v>170</v>
      </c>
      <c r="C36" s="109"/>
      <c r="D36" s="109"/>
      <c r="E36" s="109"/>
      <c r="F36" s="109"/>
      <c r="G36" s="109"/>
      <c r="H36" s="109"/>
      <c r="I36" s="109"/>
      <c r="J36" s="110"/>
    </row>
    <row r="37" spans="1:11" x14ac:dyDescent="0.25">
      <c r="A37" s="18" t="s">
        <v>30</v>
      </c>
      <c r="B37" s="47" t="s">
        <v>158</v>
      </c>
      <c r="C37" s="24"/>
      <c r="D37" s="24"/>
      <c r="E37" s="24"/>
      <c r="F37" s="24"/>
      <c r="G37" s="24"/>
      <c r="H37" s="24"/>
      <c r="I37" s="24"/>
      <c r="J37" s="30"/>
    </row>
    <row r="38" spans="1:11" x14ac:dyDescent="0.25">
      <c r="A38" s="18" t="s">
        <v>31</v>
      </c>
      <c r="B38" s="47" t="s">
        <v>159</v>
      </c>
      <c r="C38" s="24"/>
      <c r="D38" s="24"/>
      <c r="E38" s="24"/>
      <c r="F38" s="24"/>
      <c r="G38" s="24"/>
      <c r="H38" s="24"/>
      <c r="I38" s="24"/>
      <c r="J38" s="30"/>
    </row>
    <row r="39" spans="1:11" ht="30" customHeight="1" x14ac:dyDescent="0.25">
      <c r="A39" s="18" t="s">
        <v>32</v>
      </c>
      <c r="B39" s="109" t="s">
        <v>213</v>
      </c>
      <c r="C39" s="109"/>
      <c r="D39" s="109"/>
      <c r="E39" s="109"/>
      <c r="F39" s="109"/>
      <c r="G39" s="109"/>
      <c r="H39" s="109"/>
      <c r="I39" s="109"/>
      <c r="J39" s="110"/>
    </row>
    <row r="40" spans="1:11" ht="85.5" customHeight="1" x14ac:dyDescent="0.25">
      <c r="A40" s="18" t="s">
        <v>33</v>
      </c>
      <c r="B40" s="109" t="s">
        <v>214</v>
      </c>
      <c r="C40" s="109"/>
      <c r="D40" s="109"/>
      <c r="E40" s="109"/>
      <c r="F40" s="109"/>
      <c r="G40" s="109"/>
      <c r="H40" s="109"/>
      <c r="I40" s="109"/>
      <c r="J40" s="110"/>
    </row>
    <row r="41" spans="1:11" ht="15.75" x14ac:dyDescent="0.25">
      <c r="A41" s="97" t="s">
        <v>34</v>
      </c>
      <c r="B41" s="98"/>
      <c r="C41" s="98"/>
      <c r="D41" s="98"/>
      <c r="E41" s="98"/>
      <c r="F41" s="98"/>
      <c r="G41" s="98"/>
      <c r="H41" s="98"/>
      <c r="I41" s="98"/>
      <c r="J41" s="99"/>
      <c r="K41" s="1"/>
    </row>
    <row r="42" spans="1:11" ht="27.75" customHeight="1" x14ac:dyDescent="0.25">
      <c r="A42" s="127" t="s">
        <v>35</v>
      </c>
      <c r="B42" s="128"/>
      <c r="C42" s="128"/>
      <c r="D42" s="128"/>
      <c r="E42" s="128"/>
      <c r="F42" s="128"/>
      <c r="G42" s="128"/>
      <c r="H42" s="128"/>
      <c r="I42" s="128"/>
      <c r="J42" s="129"/>
    </row>
    <row r="43" spans="1:11" ht="27.75" customHeight="1" x14ac:dyDescent="0.25">
      <c r="A43" s="130" t="s">
        <v>42</v>
      </c>
      <c r="B43" s="131"/>
      <c r="C43" s="131"/>
      <c r="D43" s="131"/>
      <c r="E43" s="131"/>
      <c r="F43" s="131"/>
      <c r="G43" s="131"/>
      <c r="H43" s="131"/>
      <c r="I43" s="131"/>
      <c r="J43" s="132"/>
    </row>
    <row r="44" spans="1:11" ht="113.25" customHeight="1" x14ac:dyDescent="0.25">
      <c r="A44" s="104" t="s">
        <v>215</v>
      </c>
      <c r="B44" s="104"/>
      <c r="C44" s="104"/>
      <c r="D44" s="104"/>
      <c r="E44" s="104"/>
      <c r="F44" s="104"/>
      <c r="G44" s="104"/>
      <c r="H44" s="104"/>
      <c r="I44" s="104"/>
      <c r="J44" s="104"/>
    </row>
    <row r="45" spans="1:11" x14ac:dyDescent="0.25">
      <c r="A45" s="133" t="s">
        <v>43</v>
      </c>
      <c r="B45" s="133"/>
      <c r="C45" s="133"/>
      <c r="D45" s="133"/>
      <c r="E45" s="133"/>
      <c r="F45" s="133"/>
      <c r="G45" s="133"/>
      <c r="H45" s="133"/>
      <c r="I45" s="133"/>
      <c r="J45" s="133"/>
    </row>
    <row r="46" spans="1:11" x14ac:dyDescent="0.25">
      <c r="G46" s="134"/>
      <c r="H46" s="134"/>
      <c r="I46" s="134"/>
      <c r="J46" s="134"/>
    </row>
    <row r="47" spans="1:11" x14ac:dyDescent="0.25">
      <c r="A47" s="25" t="s">
        <v>51</v>
      </c>
      <c r="B47" s="29">
        <f>+SUM(Tabla1324568[Financiera
(D)])</f>
        <v>1821567143</v>
      </c>
      <c r="G47" s="126"/>
      <c r="H47" s="126"/>
      <c r="I47" s="126"/>
      <c r="J47" s="126"/>
    </row>
    <row r="48" spans="1:11" x14ac:dyDescent="0.25">
      <c r="A48" s="25" t="s">
        <v>52</v>
      </c>
      <c r="B48" s="29">
        <f>+SUM(Tabla1324568[Financiera
(B)])</f>
        <v>1603062126.21</v>
      </c>
      <c r="G48" s="126"/>
      <c r="H48" s="126"/>
      <c r="I48" s="126"/>
      <c r="J48" s="126"/>
    </row>
    <row r="49" spans="1:2" x14ac:dyDescent="0.25">
      <c r="A49" s="25" t="s">
        <v>53</v>
      </c>
      <c r="B49" s="29">
        <f>+SUM(Tabla1324568[Financiera 
 (F)])</f>
        <v>1602775111.4000001</v>
      </c>
    </row>
  </sheetData>
  <mergeCells count="54">
    <mergeCell ref="G48:J48"/>
    <mergeCell ref="A32:J32"/>
    <mergeCell ref="B33:J33"/>
    <mergeCell ref="B34:J34"/>
    <mergeCell ref="B35:J35"/>
    <mergeCell ref="B36:J36"/>
    <mergeCell ref="A41:J41"/>
    <mergeCell ref="A42:J42"/>
    <mergeCell ref="A43:J43"/>
    <mergeCell ref="A45:J45"/>
    <mergeCell ref="G46:J46"/>
    <mergeCell ref="G47:J47"/>
    <mergeCell ref="B40:J40"/>
    <mergeCell ref="B39:J39"/>
    <mergeCell ref="A44:J44"/>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xWindow="612" yWindow="570" count="15">
    <dataValidation allowBlank="1" showInputMessage="1" showErrorMessage="1" prompt="Monto presupuestado para el producto" sqref="B47:B48 F28:F30 D28:D30" xr:uid="{00000000-0002-0000-0700-000000000000}"/>
    <dataValidation allowBlank="1" showInputMessage="1" showErrorMessage="1" prompt="¿En qué consiste el programa?" sqref="B19:J19" xr:uid="{00000000-0002-0000-0700-000001000000}"/>
    <dataValidation allowBlank="1" showInputMessage="1" showErrorMessage="1" prompt="Presupuesto del programa" sqref="A25:C25 F25" xr:uid="{00000000-0002-0000-0700-000002000000}"/>
    <dataValidation allowBlank="1" showInputMessage="1" showErrorMessage="1" prompt="Oportunidades de mejora identificadas" sqref="A43:A44 B43:J43" xr:uid="{00000000-0002-0000-0700-000003000000}"/>
    <dataValidation allowBlank="1" showInputMessage="1" showErrorMessage="1" prompt="De existir desvío, explicar razones." sqref="B36:J38 B40:J40" xr:uid="{00000000-0002-0000-0700-000004000000}"/>
    <dataValidation allowBlank="1" showInputMessage="1" showErrorMessage="1" prompt="¿En qué consiste el producto? su objetivo" sqref="B34:J34" xr:uid="{00000000-0002-0000-0700-000005000000}"/>
    <dataValidation allowBlank="1" showInputMessage="1" showErrorMessage="1" prompt="Nombre del producto" sqref="B33:J33" xr:uid="{00000000-0002-0000-0700-000006000000}"/>
    <dataValidation allowBlank="1" showInputMessage="1" showErrorMessage="1" prompt="¿A quién va dirigido el programa?, ¿qué característica tiene esta población que requiere ser beneficiada?" sqref="B20:J20" xr:uid="{00000000-0002-0000-0700-000007000000}"/>
    <dataValidation allowBlank="1" showInputMessage="1" prompt="Nombre del capítulo" sqref="B8:J10" xr:uid="{00000000-0002-0000-0700-000008000000}"/>
    <dataValidation allowBlank="1" sqref="A8" xr:uid="{00000000-0002-0000-0700-000009000000}"/>
    <dataValidation allowBlank="1" showInputMessage="1" showErrorMessage="1" prompt="Monto ejecutado en el trimestre" sqref="H28:H30" xr:uid="{00000000-0002-0000-0700-00000A000000}"/>
    <dataValidation allowBlank="1" showInputMessage="1" showErrorMessage="1" prompt="Meta alcanzada en el trimestre" sqref="G28:G30" xr:uid="{00000000-0002-0000-0700-00000B000000}"/>
    <dataValidation allowBlank="1" showInputMessage="1" showErrorMessage="1" prompt="Meta anual del indicador" sqref="E28:E30 C28:C30" xr:uid="{00000000-0002-0000-0700-00000C000000}"/>
    <dataValidation allowBlank="1" showInputMessage="1" showErrorMessage="1" prompt="Nombre del indicador" sqref="B28:B30" xr:uid="{00000000-0002-0000-0700-00000D000000}"/>
    <dataValidation allowBlank="1" showInputMessage="1" showErrorMessage="1" prompt="Nombre de cada producto" sqref="A28:A30" xr:uid="{00000000-0002-0000-0700-00000E000000}"/>
  </dataValidations>
  <pageMargins left="0.7" right="0.7" top="0.75" bottom="0.75" header="0.3" footer="0.3"/>
  <pageSetup scale="62" orientation="portrait" r:id="rId1"/>
  <ignoredErrors>
    <ignoredError sqref="I29:J29 I30:J30 B47:B4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Programa 11</vt:lpstr>
      <vt:lpstr>Programa 13</vt:lpstr>
      <vt:lpstr>Programa 14</vt:lpstr>
      <vt:lpstr>Programa 15</vt:lpstr>
      <vt:lpstr>Programa 17</vt:lpstr>
      <vt:lpstr>Programa 18</vt:lpstr>
      <vt:lpstr>Programa 19</vt:lpstr>
      <vt:lpstr>Programa 23</vt:lpstr>
      <vt:lpstr>'Programa 11'!Área_de_impresión</vt:lpstr>
      <vt:lpstr>'Programa 13'!Área_de_impresión</vt:lpstr>
      <vt:lpstr>'Programa 14'!Área_de_impresión</vt:lpstr>
      <vt:lpstr>'Programa 15'!Área_de_impresión</vt:lpstr>
      <vt:lpstr>'Programa 17'!Área_de_impresión</vt:lpstr>
      <vt:lpstr>'Programa 18'!Área_de_impresión</vt:lpstr>
      <vt:lpstr>'Programa 19'!Área_de_impresión</vt:lpstr>
      <vt:lpstr>'Programa 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Massiel Elizabeth Segura Montilla</cp:lastModifiedBy>
  <cp:lastPrinted>2022-03-03T19:38:00Z</cp:lastPrinted>
  <dcterms:created xsi:type="dcterms:W3CDTF">2021-03-22T15:50:10Z</dcterms:created>
  <dcterms:modified xsi:type="dcterms:W3CDTF">2023-04-26T14:10:55Z</dcterms:modified>
</cp:coreProperties>
</file>