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Financiero\Cuentas por pagar\"/>
    </mc:Choice>
  </mc:AlternateContent>
  <bookViews>
    <workbookView xWindow="120" yWindow="45" windowWidth="18915" windowHeight="11835" tabRatio="696"/>
  </bookViews>
  <sheets>
    <sheet name="CXP FEBRERO 2018" sheetId="4" r:id="rId1"/>
  </sheets>
  <definedNames>
    <definedName name="_xlnm._FilterDatabase" localSheetId="0" hidden="1">'CXP FEBRERO 2018'!$A$1:$K$1262</definedName>
  </definedNames>
  <calcPr calcId="162913"/>
</workbook>
</file>

<file path=xl/calcChain.xml><?xml version="1.0" encoding="utf-8"?>
<calcChain xmlns="http://schemas.openxmlformats.org/spreadsheetml/2006/main">
  <c r="J3" i="4" l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J27" i="4"/>
  <c r="L28" i="4"/>
  <c r="J29" i="4"/>
  <c r="J2" i="4" s="1"/>
  <c r="L30" i="4"/>
  <c r="L31" i="4"/>
  <c r="J32" i="4"/>
  <c r="L33" i="4"/>
  <c r="L34" i="4"/>
  <c r="L35" i="4"/>
  <c r="L36" i="4"/>
  <c r="L37" i="4"/>
  <c r="J38" i="4"/>
  <c r="L39" i="4"/>
  <c r="L40" i="4"/>
  <c r="L41" i="4"/>
  <c r="L42" i="4"/>
  <c r="L43" i="4"/>
  <c r="L44" i="4"/>
  <c r="L45" i="4"/>
  <c r="L46" i="4"/>
  <c r="L47" i="4"/>
  <c r="J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J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J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J237" i="4"/>
  <c r="L238" i="4"/>
  <c r="L239" i="4"/>
  <c r="L240" i="4"/>
  <c r="L241" i="4"/>
  <c r="L242" i="4"/>
  <c r="J243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J262" i="4"/>
  <c r="L262" i="4"/>
  <c r="J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6" i="4"/>
  <c r="L287" i="4"/>
  <c r="L288" i="4"/>
  <c r="J289" i="4"/>
  <c r="J285" i="4" s="1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8" i="4"/>
  <c r="J339" i="4"/>
  <c r="J337" i="4" s="1"/>
  <c r="L339" i="4"/>
  <c r="L340" i="4"/>
  <c r="L341" i="4"/>
  <c r="L342" i="4"/>
  <c r="J343" i="4"/>
  <c r="L343" i="4"/>
  <c r="L344" i="4"/>
  <c r="L345" i="4"/>
  <c r="J346" i="4"/>
  <c r="L346" i="4"/>
  <c r="J347" i="4"/>
  <c r="L348" i="4"/>
  <c r="L349" i="4"/>
  <c r="L350" i="4"/>
  <c r="L351" i="4"/>
  <c r="L352" i="4"/>
  <c r="J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J374" i="4"/>
  <c r="J373" i="4" s="1"/>
  <c r="L374" i="4"/>
  <c r="J375" i="4"/>
  <c r="L375" i="4"/>
  <c r="L376" i="4"/>
  <c r="L377" i="4"/>
  <c r="L378" i="4"/>
  <c r="L379" i="4"/>
  <c r="L380" i="4"/>
  <c r="L381" i="4"/>
  <c r="L382" i="4"/>
  <c r="L383" i="4"/>
  <c r="J384" i="4"/>
  <c r="L384" i="4"/>
  <c r="L385" i="4"/>
  <c r="L386" i="4"/>
  <c r="J387" i="4"/>
  <c r="L387" i="4"/>
  <c r="L388" i="4"/>
  <c r="L389" i="4"/>
  <c r="L390" i="4"/>
  <c r="L391" i="4"/>
  <c r="J392" i="4"/>
  <c r="L392" i="4"/>
  <c r="L393" i="4"/>
  <c r="J394" i="4"/>
  <c r="L394" i="4"/>
  <c r="J395" i="4"/>
  <c r="L395" i="4"/>
  <c r="L396" i="4"/>
  <c r="L397" i="4"/>
  <c r="L398" i="4"/>
  <c r="L399" i="4"/>
  <c r="L400" i="4"/>
  <c r="L401" i="4"/>
  <c r="L402" i="4"/>
  <c r="L403" i="4"/>
  <c r="J404" i="4"/>
  <c r="L404" i="4"/>
  <c r="L405" i="4"/>
  <c r="L406" i="4"/>
  <c r="L407" i="4"/>
  <c r="J408" i="4"/>
  <c r="L408" i="4"/>
  <c r="J409" i="4"/>
  <c r="L409" i="4"/>
  <c r="L410" i="4"/>
  <c r="L411" i="4"/>
  <c r="L412" i="4"/>
  <c r="L413" i="4"/>
  <c r="L414" i="4"/>
  <c r="J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J445" i="4"/>
  <c r="L446" i="4"/>
  <c r="L447" i="4"/>
  <c r="L448" i="4"/>
  <c r="L449" i="4"/>
  <c r="L450" i="4"/>
  <c r="L451" i="4"/>
  <c r="J452" i="4"/>
  <c r="L453" i="4"/>
  <c r="L454" i="4"/>
  <c r="J455" i="4"/>
  <c r="L456" i="4"/>
  <c r="L457" i="4"/>
  <c r="L458" i="4"/>
  <c r="L459" i="4"/>
  <c r="L460" i="4"/>
  <c r="J461" i="4"/>
  <c r="L462" i="4"/>
  <c r="L463" i="4"/>
  <c r="L464" i="4"/>
  <c r="L465" i="4"/>
  <c r="J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J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J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J718" i="4"/>
  <c r="L719" i="4"/>
  <c r="L720" i="4"/>
  <c r="J721" i="4"/>
  <c r="L722" i="4"/>
  <c r="L723" i="4"/>
  <c r="J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J757" i="4"/>
  <c r="J756" i="4" s="1"/>
  <c r="L757" i="4"/>
  <c r="L758" i="4"/>
  <c r="L759" i="4"/>
  <c r="L760" i="4"/>
  <c r="L761" i="4"/>
  <c r="J762" i="4"/>
  <c r="L762" i="4"/>
  <c r="L763" i="4"/>
  <c r="J764" i="4"/>
  <c r="L764" i="4"/>
  <c r="L765" i="4"/>
  <c r="L766" i="4"/>
  <c r="L767" i="4"/>
  <c r="L768" i="4"/>
  <c r="L769" i="4"/>
  <c r="L770" i="4"/>
  <c r="L771" i="4"/>
  <c r="L772" i="4"/>
  <c r="L773" i="4"/>
  <c r="L774" i="4"/>
  <c r="J775" i="4"/>
  <c r="L775" i="4"/>
  <c r="L776" i="4"/>
  <c r="J777" i="4"/>
  <c r="L777" i="4"/>
  <c r="L778" i="4"/>
  <c r="L779" i="4"/>
  <c r="L780" i="4"/>
  <c r="L781" i="4"/>
  <c r="L782" i="4"/>
  <c r="J783" i="4"/>
  <c r="L783" i="4"/>
  <c r="L784" i="4"/>
  <c r="L785" i="4"/>
  <c r="L786" i="4"/>
  <c r="L787" i="4"/>
  <c r="J788" i="4"/>
  <c r="L788" i="4"/>
  <c r="J789" i="4"/>
  <c r="L789" i="4"/>
  <c r="J790" i="4"/>
  <c r="L790" i="4"/>
  <c r="L791" i="4"/>
  <c r="L792" i="4"/>
  <c r="L793" i="4"/>
  <c r="L794" i="4"/>
  <c r="J795" i="4"/>
  <c r="L795" i="4"/>
  <c r="L796" i="4"/>
  <c r="L797" i="4"/>
  <c r="J798" i="4"/>
  <c r="L798" i="4"/>
  <c r="J799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J835" i="4"/>
  <c r="L836" i="4"/>
  <c r="L837" i="4"/>
  <c r="L838" i="4"/>
  <c r="L839" i="4"/>
  <c r="L840" i="4"/>
  <c r="L841" i="4"/>
  <c r="L842" i="4"/>
  <c r="L843" i="4"/>
  <c r="L844" i="4"/>
  <c r="L845" i="4"/>
  <c r="J846" i="4"/>
  <c r="J847" i="4"/>
  <c r="L847" i="4"/>
  <c r="J849" i="4"/>
  <c r="L849" i="4"/>
  <c r="L850" i="4"/>
  <c r="L851" i="4"/>
  <c r="L852" i="4"/>
  <c r="L853" i="4"/>
  <c r="L854" i="4"/>
  <c r="J855" i="4"/>
  <c r="J848" i="4" s="1"/>
  <c r="L855" i="4"/>
  <c r="J856" i="4"/>
  <c r="J857" i="4"/>
  <c r="L857" i="4"/>
  <c r="L858" i="4"/>
  <c r="L859" i="4"/>
  <c r="L860" i="4"/>
  <c r="J861" i="4"/>
  <c r="L862" i="4"/>
  <c r="J863" i="4"/>
  <c r="J864" i="4"/>
  <c r="L864" i="4"/>
  <c r="J865" i="4"/>
  <c r="L866" i="4"/>
  <c r="L867" i="4"/>
  <c r="L868" i="4"/>
  <c r="L869" i="4"/>
  <c r="L870" i="4"/>
  <c r="L871" i="4"/>
  <c r="L872" i="4"/>
  <c r="L873" i="4"/>
  <c r="L874" i="4"/>
  <c r="J875" i="4"/>
  <c r="L875" i="4"/>
  <c r="J876" i="4"/>
  <c r="L877" i="4"/>
  <c r="J878" i="4"/>
  <c r="L879" i="4"/>
  <c r="L880" i="4"/>
  <c r="L881" i="4"/>
  <c r="L882" i="4"/>
  <c r="L883" i="4"/>
  <c r="L884" i="4"/>
  <c r="L885" i="4"/>
  <c r="L886" i="4"/>
  <c r="L887" i="4"/>
  <c r="L888" i="4"/>
  <c r="J889" i="4"/>
  <c r="L890" i="4"/>
  <c r="J891" i="4"/>
  <c r="L892" i="4"/>
  <c r="L893" i="4"/>
  <c r="L894" i="4"/>
  <c r="L895" i="4"/>
  <c r="L896" i="4"/>
  <c r="J897" i="4"/>
  <c r="L898" i="4"/>
  <c r="J899" i="4"/>
  <c r="L900" i="4"/>
  <c r="L901" i="4"/>
  <c r="L902" i="4"/>
  <c r="L903" i="4"/>
  <c r="L904" i="4"/>
  <c r="L905" i="4"/>
  <c r="L906" i="4"/>
  <c r="L907" i="4"/>
  <c r="L908" i="4"/>
  <c r="L909" i="4"/>
  <c r="L910" i="4"/>
  <c r="J911" i="4"/>
  <c r="L912" i="4"/>
  <c r="J913" i="4"/>
  <c r="L913" i="4"/>
  <c r="J914" i="4"/>
  <c r="L915" i="4"/>
  <c r="L917" i="4"/>
  <c r="L918" i="4"/>
  <c r="J919" i="4"/>
  <c r="J916" i="4" s="1"/>
  <c r="L919" i="4"/>
  <c r="J920" i="4"/>
  <c r="L920" i="4"/>
  <c r="J921" i="4"/>
  <c r="L922" i="4"/>
  <c r="J924" i="4"/>
  <c r="J923" i="4" s="1"/>
  <c r="L924" i="4"/>
  <c r="J925" i="4"/>
  <c r="L926" i="4"/>
  <c r="J927" i="4"/>
  <c r="J928" i="4"/>
  <c r="L928" i="4"/>
  <c r="J929" i="4"/>
  <c r="L930" i="4"/>
  <c r="L931" i="4"/>
  <c r="L932" i="4"/>
  <c r="L933" i="4"/>
  <c r="J934" i="4"/>
  <c r="L935" i="4"/>
  <c r="J936" i="4"/>
  <c r="L937" i="4"/>
  <c r="L938" i="4"/>
  <c r="J939" i="4"/>
  <c r="L940" i="4"/>
  <c r="L941" i="4"/>
  <c r="J942" i="4"/>
  <c r="L943" i="4"/>
  <c r="J944" i="4"/>
  <c r="L945" i="4"/>
  <c r="L946" i="4"/>
  <c r="L947" i="4"/>
  <c r="L948" i="4"/>
  <c r="L949" i="4"/>
  <c r="L950" i="4"/>
  <c r="L952" i="4"/>
  <c r="L953" i="4"/>
  <c r="J954" i="4"/>
  <c r="J951" i="4" s="1"/>
  <c r="L954" i="4"/>
  <c r="L955" i="4"/>
  <c r="L956" i="4"/>
  <c r="L957" i="4"/>
  <c r="L958" i="4"/>
  <c r="L959" i="4"/>
  <c r="L960" i="4"/>
  <c r="L961" i="4"/>
  <c r="J962" i="4"/>
  <c r="L962" i="4"/>
  <c r="L963" i="4"/>
  <c r="L964" i="4"/>
  <c r="L965" i="4"/>
  <c r="L966" i="4"/>
  <c r="L967" i="4"/>
  <c r="J968" i="4"/>
  <c r="J969" i="4"/>
  <c r="L970" i="4"/>
  <c r="J971" i="4"/>
  <c r="L972" i="4"/>
  <c r="L973" i="4"/>
  <c r="J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J990" i="4"/>
  <c r="L991" i="4"/>
  <c r="L992" i="4"/>
  <c r="J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10" i="4"/>
  <c r="L1011" i="4"/>
  <c r="L1012" i="4"/>
  <c r="L1013" i="4"/>
  <c r="J1014" i="4"/>
  <c r="L1015" i="4"/>
  <c r="J1016" i="4"/>
  <c r="L1017" i="4"/>
  <c r="L1018" i="4"/>
  <c r="L1019" i="4"/>
  <c r="L1020" i="4"/>
  <c r="L1021" i="4"/>
  <c r="L1022" i="4"/>
  <c r="J1023" i="4"/>
  <c r="L1024" i="4"/>
  <c r="L1025" i="4"/>
  <c r="J1026" i="4"/>
  <c r="L1027" i="4"/>
  <c r="L1028" i="4"/>
  <c r="L1029" i="4"/>
  <c r="L1030" i="4"/>
  <c r="L1031" i="4"/>
  <c r="L1032" i="4"/>
  <c r="L1033" i="4"/>
  <c r="L1034" i="4"/>
  <c r="L1035" i="4"/>
  <c r="J1036" i="4"/>
  <c r="L1037" i="4"/>
  <c r="L1038" i="4"/>
  <c r="J1039" i="4"/>
  <c r="L1040" i="4"/>
  <c r="L1041" i="4"/>
  <c r="J1042" i="4"/>
  <c r="L1043" i="4"/>
  <c r="J1044" i="4"/>
  <c r="L1045" i="4"/>
  <c r="L1046" i="4"/>
  <c r="L1047" i="4"/>
  <c r="L1048" i="4"/>
  <c r="L1049" i="4"/>
  <c r="L1050" i="4"/>
  <c r="L1051" i="4"/>
  <c r="L1052" i="4"/>
  <c r="J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J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J1124" i="4"/>
  <c r="L1125" i="4"/>
  <c r="J1126" i="4"/>
  <c r="L1127" i="4"/>
  <c r="L1128" i="4"/>
  <c r="L1129" i="4"/>
  <c r="L1130" i="4"/>
  <c r="J1131" i="4"/>
  <c r="L1132" i="4"/>
  <c r="L1133" i="4"/>
  <c r="J1134" i="4"/>
  <c r="L1135" i="4"/>
  <c r="L1136" i="4"/>
  <c r="J1137" i="4"/>
  <c r="L1138" i="4"/>
  <c r="L1139" i="4"/>
  <c r="J1140" i="4"/>
  <c r="L1141" i="4"/>
  <c r="L1142" i="4"/>
  <c r="J1143" i="4"/>
  <c r="L1144" i="4"/>
  <c r="J1145" i="4"/>
  <c r="L1146" i="4"/>
  <c r="J1147" i="4"/>
  <c r="L1148" i="4"/>
  <c r="J1149" i="4"/>
  <c r="L1150" i="4"/>
  <c r="J1151" i="4"/>
  <c r="L1152" i="4"/>
  <c r="J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3" i="4"/>
  <c r="L1214" i="4"/>
  <c r="L1215" i="4"/>
  <c r="L1216" i="4"/>
  <c r="L1217" i="4"/>
  <c r="L1218" i="4"/>
  <c r="L1219" i="4"/>
  <c r="L1220" i="4"/>
  <c r="L1221" i="4"/>
  <c r="L1222" i="4"/>
  <c r="L1223" i="4"/>
  <c r="L1224" i="4"/>
  <c r="L1225" i="4"/>
  <c r="L1226" i="4"/>
  <c r="L1227" i="4"/>
  <c r="L1228" i="4"/>
  <c r="L1229" i="4"/>
  <c r="L1230" i="4"/>
  <c r="L1231" i="4"/>
  <c r="L1232" i="4"/>
  <c r="L1233" i="4"/>
  <c r="L1234" i="4"/>
  <c r="L1235" i="4"/>
  <c r="L1236" i="4"/>
  <c r="L1237" i="4"/>
  <c r="L1238" i="4"/>
  <c r="L1239" i="4"/>
  <c r="L1240" i="4"/>
  <c r="L1241" i="4"/>
  <c r="L1242" i="4"/>
  <c r="L1243" i="4"/>
  <c r="L1244" i="4"/>
  <c r="L1245" i="4"/>
  <c r="L1246" i="4"/>
  <c r="L1247" i="4"/>
  <c r="L1248" i="4"/>
  <c r="L1249" i="4"/>
  <c r="L1250" i="4"/>
  <c r="L1251" i="4"/>
  <c r="L1252" i="4"/>
  <c r="L1253" i="4"/>
  <c r="L1254" i="4"/>
  <c r="L1255" i="4"/>
  <c r="L1256" i="4"/>
  <c r="L1257" i="4"/>
  <c r="L1258" i="4"/>
  <c r="J1259" i="4"/>
  <c r="L1260" i="4"/>
  <c r="J1261" i="4"/>
  <c r="L1262" i="4"/>
</calcChain>
</file>

<file path=xl/sharedStrings.xml><?xml version="1.0" encoding="utf-8"?>
<sst xmlns="http://schemas.openxmlformats.org/spreadsheetml/2006/main" count="4949" uniqueCount="1771">
  <si>
    <t>MINISTERIO DE EDUCACION</t>
  </si>
  <si>
    <t>4rdc</t>
  </si>
  <si>
    <t>T</t>
  </si>
  <si>
    <t>O</t>
  </si>
  <si>
    <t>C</t>
  </si>
  <si>
    <t>S</t>
  </si>
  <si>
    <t>A</t>
  </si>
  <si>
    <t>MONTO:</t>
  </si>
  <si>
    <t>FECHA DE ORDEN</t>
  </si>
  <si>
    <t>TOTAL</t>
  </si>
  <si>
    <t>M</t>
  </si>
  <si>
    <t>1</t>
  </si>
  <si>
    <t>COMPAÑÍA DE LUZ FUERZA DE LAS TERRENAS</t>
  </si>
  <si>
    <t>2</t>
  </si>
  <si>
    <t>EDITORA HOY , SA</t>
  </si>
  <si>
    <t>EDITORA CENTENARIO</t>
  </si>
  <si>
    <t>OFICIO.PJEE (MONTO TOTAL OP 326,850)</t>
  </si>
  <si>
    <t>CUCINA DI YARI, SRL.</t>
  </si>
  <si>
    <t>7</t>
  </si>
  <si>
    <t>TALLERES MAÑECO MINAYA, SRL</t>
  </si>
  <si>
    <t>SERVICIO SISTEMA MOTRIZ AMG. SRL</t>
  </si>
  <si>
    <t>FACT. 33 34 3536</t>
  </si>
  <si>
    <t>CENTRO AUTOMOTRIZ HNOS BONILLA</t>
  </si>
  <si>
    <t>PAY IMPORT, SRL</t>
  </si>
  <si>
    <t>CHICO AUTO PAINT</t>
  </si>
  <si>
    <t>DIAZ EVENTOS SOCIALES Y SERVICIOS</t>
  </si>
  <si>
    <t>CRISTINA RAFAELA ROSARIO ROSARIO</t>
  </si>
  <si>
    <t>MARIA ALTAGRACIA TURBI EVANGELISTA</t>
  </si>
  <si>
    <t>8</t>
  </si>
  <si>
    <t>XIOMARI VELOZ D´LUJO FIESTA</t>
  </si>
  <si>
    <t>3</t>
  </si>
  <si>
    <t>4</t>
  </si>
  <si>
    <t>5</t>
  </si>
  <si>
    <t>6</t>
  </si>
  <si>
    <t>NAS EIRL</t>
  </si>
  <si>
    <t>SIMENI PARTNER, SRL</t>
  </si>
  <si>
    <t>FACT. 001</t>
  </si>
  <si>
    <t>FACT. 007</t>
  </si>
  <si>
    <t>FACT. 002</t>
  </si>
  <si>
    <t xml:space="preserve"> </t>
  </si>
  <si>
    <t>NOVAVISTA EMPRESARIAL</t>
  </si>
  <si>
    <t>FAGP COMERCIAL, SRL</t>
  </si>
  <si>
    <t>EDDY MIGUEL DIAZ JAQUEZ</t>
  </si>
  <si>
    <t>CUB. 1</t>
  </si>
  <si>
    <t>CUB. 2</t>
  </si>
  <si>
    <t>CUB. 5</t>
  </si>
  <si>
    <t>CUB. 04</t>
  </si>
  <si>
    <t>WILSON RAFAEL FERNANDEZ QUIÑONES</t>
  </si>
  <si>
    <t>CUB.2</t>
  </si>
  <si>
    <t>GRUPO GORIS, SRL</t>
  </si>
  <si>
    <t>CUB. 3</t>
  </si>
  <si>
    <t>CUB. 4</t>
  </si>
  <si>
    <t>CONTR.0572-1</t>
  </si>
  <si>
    <t>TRICOM</t>
  </si>
  <si>
    <t>SERVICIO INTERNET Y CABLE</t>
  </si>
  <si>
    <t>ELECTRICIDAD</t>
  </si>
  <si>
    <t>MARZO SEPTIEMBRE, NOVIEMBRE, DICIEMBRE/2014 Y ENERO 2015</t>
  </si>
  <si>
    <t>MULTIPARQUES S.R.L</t>
  </si>
  <si>
    <t>AGUA</t>
  </si>
  <si>
    <t>CORAAPLATA</t>
  </si>
  <si>
    <t>INAPA</t>
  </si>
  <si>
    <t>RESIDUOS SOLIDOS, BASURA</t>
  </si>
  <si>
    <t>AYUNTAMIENTO SANTO DOMINGO ESTE</t>
  </si>
  <si>
    <t>FACT. CORRESP. MES MARZO 2016</t>
  </si>
  <si>
    <t>FACT. 2880</t>
  </si>
  <si>
    <t>AYUNTAMIENTO DE MOCA</t>
  </si>
  <si>
    <t>PALA PRODUCTION,SRL</t>
  </si>
  <si>
    <t xml:space="preserve">HECTOR BIENVENIDO FERRERAS </t>
  </si>
  <si>
    <t>DANIEL GARCIA SANTANA</t>
  </si>
  <si>
    <t>MEDIOS DEL NORTE</t>
  </si>
  <si>
    <t>MARITO MENDEZ TRIUNFEL</t>
  </si>
  <si>
    <t>JUANA MARIA TORRES</t>
  </si>
  <si>
    <t>JANLER  EMMANUEL PEREZ MURRAY</t>
  </si>
  <si>
    <t>LUIS DE JESUS SANTANA GARCIA</t>
  </si>
  <si>
    <t>PORFIRIO VERAS MERCEDES</t>
  </si>
  <si>
    <t>JUSTINA GERMANIA TEJADA HICIANO</t>
  </si>
  <si>
    <t>NELSON RAFAEL PERALTA</t>
  </si>
  <si>
    <t>MANUEL ENRIQUE BRITO MARTINEZ</t>
  </si>
  <si>
    <t>CIRCUITO 2000</t>
  </si>
  <si>
    <t>HECTOR ARGELI RODRIGUEZ FRIAS</t>
  </si>
  <si>
    <t>NORTEFEM,SRL.</t>
  </si>
  <si>
    <t>BRAMISA SRL</t>
  </si>
  <si>
    <t>4 OJOS PUBLICIDAD, EIRL</t>
  </si>
  <si>
    <t>FACT. 0020</t>
  </si>
  <si>
    <t>CORPORACION ESTATAL DE RADIO Y TELEVISION</t>
  </si>
  <si>
    <t>CORPORACION DOMINICANA DE RADIO Y TELEVISION, SRL</t>
  </si>
  <si>
    <t>INVERSSIONES BONAFER, SRL</t>
  </si>
  <si>
    <t>COMERCIAL MORDIS SRL</t>
  </si>
  <si>
    <t>RK CREATIVA SLR</t>
  </si>
  <si>
    <t>PAOLA LETICIA ACOSTA PEREZ</t>
  </si>
  <si>
    <t>FULL IMPRESOS</t>
  </si>
  <si>
    <t>SUPLITODO LOS PEÑA, SRL</t>
  </si>
  <si>
    <t>COMERCIAL DISMA</t>
  </si>
  <si>
    <t>VIATICOS DENTRO DEL PAIS</t>
  </si>
  <si>
    <t>VIATICOS</t>
  </si>
  <si>
    <t>PASAJES</t>
  </si>
  <si>
    <t>SPLACE GROUP</t>
  </si>
  <si>
    <t>DELICIAS NANI CATERING &amp; ALGO MAS</t>
  </si>
  <si>
    <t>FLETES</t>
  </si>
  <si>
    <t>SERVICIOS DIVERSOS AUTOREPUESTO EDDY</t>
  </si>
  <si>
    <t>GISELLE MARIE VIÑAS CO</t>
  </si>
  <si>
    <t>ENERGIA QUISQUEYA,SAS</t>
  </si>
  <si>
    <t>GISSELLE ALTAGRACIA GARCIA</t>
  </si>
  <si>
    <t>FACT.0028</t>
  </si>
  <si>
    <t>CONSTRUCTORA BALMOSA</t>
  </si>
  <si>
    <t>CARMEN LOURDES VALERA GUERRA</t>
  </si>
  <si>
    <t>EVENTS SUPPORT SERVICES MINERVA FERNADEZ</t>
  </si>
  <si>
    <t>EDIFICIOS Y LOCALES</t>
  </si>
  <si>
    <t>INVERSIONES DOCLA, S.R.L.</t>
  </si>
  <si>
    <t>HONDA RENT A CAR</t>
  </si>
  <si>
    <t>FACT. 038</t>
  </si>
  <si>
    <t>OTROS ALQUILERES</t>
  </si>
  <si>
    <t>BIBLIOTECA NACIONAL PEDRO HENRIQUEZ UREÑA</t>
  </si>
  <si>
    <t>HIGIENE Y EVENTOS</t>
  </si>
  <si>
    <t>CLUB DE LAS ORQUIDEAS</t>
  </si>
  <si>
    <t>CATERING 2000, SRL</t>
  </si>
  <si>
    <t>JOSE LUIS DE LA ROSA</t>
  </si>
  <si>
    <t>MINISTERIO DE  CULTURA</t>
  </si>
  <si>
    <t>INVERSIONES BRADEIRA ,SRL</t>
  </si>
  <si>
    <t>GOURMET CHIC BY PATLIZ</t>
  </si>
  <si>
    <t>MEJIA ALMANZAR Y ASOCIADOS, SRL</t>
  </si>
  <si>
    <t>SEGUROS DE BIENES MUEBLES</t>
  </si>
  <si>
    <t>SEGUROS DE PERSONAS</t>
  </si>
  <si>
    <t>LA COMERCIAL DE SEGUROS, S.A.</t>
  </si>
  <si>
    <t>CONSTRUCTORA ALBA &amp; ASOCIADOS</t>
  </si>
  <si>
    <t>SERVICIOS ESPECIALES DE MANTENIMIENTO Y REPARACION</t>
  </si>
  <si>
    <t>MANTENIMIENTO Y REP. EQUIPO DE OFICINA Y MUEBLES</t>
  </si>
  <si>
    <t>DIOCY ALEXANDER MARTINEZ</t>
  </si>
  <si>
    <t>CUB. 3 REPARACION</t>
  </si>
  <si>
    <t>MIGUEL ANIBAL LIBERATO ROSARIO</t>
  </si>
  <si>
    <t xml:space="preserve">MANT. Y REP. DE EQUIPOS DE TRANSPORTE, TRACCION Y ELEVACION </t>
  </si>
  <si>
    <t>LABORATORIO DIESEL MARTINEZ</t>
  </si>
  <si>
    <t>MANTENIMIENTO DE VEHICULOS</t>
  </si>
  <si>
    <t>AUTOMOTRIZ COSME PEÑA</t>
  </si>
  <si>
    <t>EXPRESS AUTO COLORS JORGE SRL</t>
  </si>
  <si>
    <t>FACT. 0287,0288 Y 0289</t>
  </si>
  <si>
    <t>FACT. 2135</t>
  </si>
  <si>
    <t>FACT.  2136</t>
  </si>
  <si>
    <t>SILVANO PEÑA</t>
  </si>
  <si>
    <t>EVENTOS GENERALES</t>
  </si>
  <si>
    <t>JUAN RODRIGUEZ CONCEPCION</t>
  </si>
  <si>
    <t xml:space="preserve">M </t>
  </si>
  <si>
    <t>RAFAEL ANTONIO PEREZ BELLIARD</t>
  </si>
  <si>
    <t>INVERSIONES GLARUS</t>
  </si>
  <si>
    <t>INSTITUTO NACIONAL DE FORMACION AGRARIA Y SINDICA</t>
  </si>
  <si>
    <t>ZAIDA JOSELYN MONTES DE OCA</t>
  </si>
  <si>
    <t>LOS MARLINS SUITES HOTEL</t>
  </si>
  <si>
    <t>INSTITUTO TECNOLOGICO DE LAS AMERICAS</t>
  </si>
  <si>
    <t>PANACO, SRL</t>
  </si>
  <si>
    <t>SERVICIOS JURIDICOS</t>
  </si>
  <si>
    <t>VENTURA POLANCO &amp; ASOCIADOS</t>
  </si>
  <si>
    <t>RAMON DARIO CIRINEO POLANCO</t>
  </si>
  <si>
    <t>RADAMES VASQUEZ REYES</t>
  </si>
  <si>
    <t>ANTONIO CASTILLO RODRIGUEZ</t>
  </si>
  <si>
    <t>FACT. 4308</t>
  </si>
  <si>
    <t>DOMINGO SANTANA MEDINA</t>
  </si>
  <si>
    <t>NILDA ALTAGRACIA TURBI EVANGELISTA</t>
  </si>
  <si>
    <t>FACT.  016</t>
  </si>
  <si>
    <t>FACT</t>
  </si>
  <si>
    <t>NELSY ANTONIO ASTACIO JIMENEZ DE SOTO</t>
  </si>
  <si>
    <t>FACT. 11502404518 (LIB.DEV.)</t>
  </si>
  <si>
    <t>EVELIN JANETTE ALTAGRACIA FROMETA CRUZ</t>
  </si>
  <si>
    <t>FACT.  0039</t>
  </si>
  <si>
    <t>DAMALTUM GROUP,SRL.(PEREZ &amp; ROBLES)</t>
  </si>
  <si>
    <t>SERVICIOS DE CAPACITACION</t>
  </si>
  <si>
    <t>ENMANUEL MENA ALBA Y ASOCS., S.R.L.</t>
  </si>
  <si>
    <t>FACT.0004</t>
  </si>
  <si>
    <t>DIVERSIONES EDUCATIVAS INFANTILES</t>
  </si>
  <si>
    <t>SERVICIOS DE INFORMATICA Y SISTEMAS COMPUTARIZADOS (2287)</t>
  </si>
  <si>
    <t>SYNERTEK</t>
  </si>
  <si>
    <t xml:space="preserve">OTROS SERVICIOS </t>
  </si>
  <si>
    <t>JUNTA DEL DISTRITO MUNICIPAL DE LAS  ZANJAS</t>
  </si>
  <si>
    <t>ARCHIVO GENERAL DE LA NACION</t>
  </si>
  <si>
    <t>FEDERICO EDUARDO FRANCO BALCACER</t>
  </si>
  <si>
    <t>UNIVERSIDAD  CENTRAL DEL ESTE</t>
  </si>
  <si>
    <t>CAMARA DE COMERCIO Y PRODUCCION DE SANTO DOMINGO</t>
  </si>
  <si>
    <t>FACT.0104</t>
  </si>
  <si>
    <t>M &amp; M CONSULTING FIRM</t>
  </si>
  <si>
    <t>CREATORS PRODUCTORA</t>
  </si>
  <si>
    <t>ANGEL DEL CARMEN CASTILLO ESPINAL</t>
  </si>
  <si>
    <t>JORGE ARMANDO BATISTA JORGE</t>
  </si>
  <si>
    <t>TURENLACES DEL CARIBE</t>
  </si>
  <si>
    <t>FRIENDS &amp; COMPANY, S.R.L.</t>
  </si>
  <si>
    <t>FACT. 0511</t>
  </si>
  <si>
    <t>FACT. 0512</t>
  </si>
  <si>
    <t>DIDACTICA, SRL</t>
  </si>
  <si>
    <t>SHEILA ACEVEDO</t>
  </si>
  <si>
    <t>ALIMENTOS Y BEBIDA PARA PERSONAS</t>
  </si>
  <si>
    <t>RINA DAMARIS CARRASCO MATOS</t>
  </si>
  <si>
    <t>PRODUCTOS FORESTALES</t>
  </si>
  <si>
    <t>JULIVIOT FLORISTERIA</t>
  </si>
  <si>
    <t>CREACIONES SORIVEL SRL</t>
  </si>
  <si>
    <t>ADELAIDA YSOLINA DE LEON LIZARDA</t>
  </si>
  <si>
    <t xml:space="preserve">LEONIDAS PINALES RODRIGUEZ </t>
  </si>
  <si>
    <t>ACCESORIOS METALICOS</t>
  </si>
  <si>
    <t>ACABADOS TEXTILES</t>
  </si>
  <si>
    <t>GL PROMOCIONES</t>
  </si>
  <si>
    <t>LOGOMOTION</t>
  </si>
  <si>
    <t>ENERLIN</t>
  </si>
  <si>
    <t>PRENDAS DE VESTIR</t>
  </si>
  <si>
    <t>AVANCE 20% LIB. DEV.</t>
  </si>
  <si>
    <t>PAPEL ESCRITORIO</t>
  </si>
  <si>
    <t>GRUPO WACHARIX</t>
  </si>
  <si>
    <t>PAPEL CARTON</t>
  </si>
  <si>
    <t>OD DOMINICANA (OFFICE DEPOT)</t>
  </si>
  <si>
    <t xml:space="preserve">PRODUCTOS DE ARTES GRAFICAS </t>
  </si>
  <si>
    <t>CENTRO DE TROFEOS Y UTILES DEPORTIVOS</t>
  </si>
  <si>
    <t>SIDERDOM CONSTRUCTORA, SRL</t>
  </si>
  <si>
    <t>EDICIONES VALDEZ</t>
  </si>
  <si>
    <t>LIBROS, REVISTAS Y PERIODICOS</t>
  </si>
  <si>
    <t>TEXTO DE ENSEÑANZA</t>
  </si>
  <si>
    <t>ARTICULOS DE CUERO</t>
  </si>
  <si>
    <t>ARTICULOS DE GAUCHOS</t>
  </si>
  <si>
    <t>ARTICULOS DE PLASTICO</t>
  </si>
  <si>
    <t>PRODUCTO DE VIDRIO, LOZA Y PORCELANA</t>
  </si>
  <si>
    <t>PRODUCTO FERROSO</t>
  </si>
  <si>
    <t>ESTRUCTURAS METALICAS ACABADAS</t>
  </si>
  <si>
    <t>BROXTON DOMINICANA</t>
  </si>
  <si>
    <t>ACCESORIOS DE METAL</t>
  </si>
  <si>
    <t>GASOLINA</t>
  </si>
  <si>
    <t>GASOIL</t>
  </si>
  <si>
    <t>ACEITES Y GRASAS</t>
  </si>
  <si>
    <t>INSECTICIDAS, FUMIGANTES</t>
  </si>
  <si>
    <t>INDUSTRIAS TUCAN</t>
  </si>
  <si>
    <t>MATERIAL LIMPIEZA</t>
  </si>
  <si>
    <t>FACT.0 013</t>
  </si>
  <si>
    <t xml:space="preserve">UTILES DE ESCRITORIO, OFICINA Y ENSEÑANZA </t>
  </si>
  <si>
    <t>9</t>
  </si>
  <si>
    <t>PAOLA LETICIA ACOSTA LOPEZ</t>
  </si>
  <si>
    <t>RAMSA COMERCIAL</t>
  </si>
  <si>
    <t>F &amp; G OFFICE SOLUTION S.R.L.</t>
  </si>
  <si>
    <t>FACT. 4024</t>
  </si>
  <si>
    <t>FACT. 4213</t>
  </si>
  <si>
    <t>UTILES DE DEPORTES Y RECREATIVOS</t>
  </si>
  <si>
    <t>UTILES COCINA Y COMEDOR</t>
  </si>
  <si>
    <t>PRODUCTOS ELECTRICOS Y AFINES</t>
  </si>
  <si>
    <t>OTROS REPUESTOS Y ACCESORIOS MENORES</t>
  </si>
  <si>
    <t>PRODUCTIVE BUSINESS SOLUTIONS DOMINICANA S. A.</t>
  </si>
  <si>
    <t>TRANSF. CORRIENTES A INST. SIN FINES DE LUCRO</t>
  </si>
  <si>
    <t>OBISPADO DE  LA VEGA</t>
  </si>
  <si>
    <t>ADENDA 939-2014</t>
  </si>
  <si>
    <t>TRANSF. CORRIENTES A INST. PUB. DESENTRALIZADAS Y AUTONOMAS</t>
  </si>
  <si>
    <t>CONVENIO</t>
  </si>
  <si>
    <t>APORTE TRANSF.CTES.A OTRAS INST. PUBLICAS</t>
  </si>
  <si>
    <t>ACTVIDAD</t>
  </si>
  <si>
    <t>DIPLOMADO</t>
  </si>
  <si>
    <t>MOBILIARIOS  (2611)</t>
  </si>
  <si>
    <t>IMPORTADORA BARBERA SRL.</t>
  </si>
  <si>
    <t>CLUSTER DEL HIERRO</t>
  </si>
  <si>
    <t>CLUSTER DEL MUEBLE DE SANTO DOMINGO</t>
  </si>
  <si>
    <t>AMESCO, SRL</t>
  </si>
  <si>
    <t>EQUIPOS DE INFORMATICA</t>
  </si>
  <si>
    <t>EFECTOS ELECTRICOS</t>
  </si>
  <si>
    <t>FACT. 4131</t>
  </si>
  <si>
    <t>OTROS MOBILIARIOS Y EQS. NO IDENTIFICADOS</t>
  </si>
  <si>
    <t>EQUIPOS EDUCATIVOS / EQUIPOS AUDIOVISUALES</t>
  </si>
  <si>
    <t>OTROS MOBILIARIOS</t>
  </si>
  <si>
    <t>SAICORP DOMINICANA, SRL</t>
  </si>
  <si>
    <t>AUTOMOVILES Y CAMIONES</t>
  </si>
  <si>
    <t>GRUPO VIAMAR</t>
  </si>
  <si>
    <t>CARROCERIAS Y REMOLQUES</t>
  </si>
  <si>
    <t>SISTEMA DE AIRE ACONDICIONADO</t>
  </si>
  <si>
    <t>EQUIPOS DE COMUNICACIÓN</t>
  </si>
  <si>
    <t>OCTUBRE EMPRESARIAL</t>
  </si>
  <si>
    <t>OTROS EQUIPOS VARIOS</t>
  </si>
  <si>
    <t>OBRAS PARA EDIFICACIONES NO RESIDENCIALES</t>
  </si>
  <si>
    <t>CONSTRUCTORA JOSE REYES, S.R.L</t>
  </si>
  <si>
    <t>TRAVENCORE, SRL</t>
  </si>
  <si>
    <t>CUB.03 (CONTR.522)</t>
  </si>
  <si>
    <t>LENIN HERRERA PICHARDO</t>
  </si>
  <si>
    <t>CUB. 02 (CONTR. 0566)</t>
  </si>
  <si>
    <t>CONSTRUCTORA OICA</t>
  </si>
  <si>
    <t>CC ENCOFRAMIENTO,SRL.</t>
  </si>
  <si>
    <t>CONSTRUCTORA MELO PANIAGUA</t>
  </si>
  <si>
    <t>DANIELA MATERIALES Y CONSTRUCCIONES SRL</t>
  </si>
  <si>
    <t>LEONEL ALEXANDER FLORES</t>
  </si>
  <si>
    <t>DAVID ESTEBAN MEDRANO AGUILO</t>
  </si>
  <si>
    <t>CUB.6</t>
  </si>
  <si>
    <t xml:space="preserve">EULALIA MORILLO RODRIGUEZ </t>
  </si>
  <si>
    <t>CUB. 07</t>
  </si>
  <si>
    <t>MARTINA REYES MENDEZ.</t>
  </si>
  <si>
    <t>JOSE ANDRES PIGUERAS TAVERAS</t>
  </si>
  <si>
    <t>CUB. 5 (LIB. NULO 12168 OBJETAL)</t>
  </si>
  <si>
    <t>ING. PEDRO JOSE SANCHEZ ESTRELLA</t>
  </si>
  <si>
    <t>PROYECTOS CIVILES Y ELECTROMECANICOS SRL</t>
  </si>
  <si>
    <t>C &amp; A CONSULTING GROUP</t>
  </si>
  <si>
    <t>MARGARO ABEL ROSARIO GUZMAN</t>
  </si>
  <si>
    <t>R SOSA, SRL</t>
  </si>
  <si>
    <t>GIRISSEL JULISSA RODRIGUEZ</t>
  </si>
  <si>
    <t>COMPAÑÍA OBRA URBANA, SRL</t>
  </si>
  <si>
    <t>COMPAÑÍA PROYECTO GENERALES</t>
  </si>
  <si>
    <t>COMPAÑÍA CONSTRUCTORA AQUILERA QUIJANO, SRL</t>
  </si>
  <si>
    <t>COMPAÑÍA CONSTRUCTORA LORA</t>
  </si>
  <si>
    <t>INOCENCIO GUZMAN PEREZ</t>
  </si>
  <si>
    <t>0</t>
  </si>
  <si>
    <t xml:space="preserve">VAMDOME COMERCIAL SRL </t>
  </si>
  <si>
    <t>FACT 0067 )2,079,362.06</t>
  </si>
  <si>
    <t xml:space="preserve">INMANGOKA SRL </t>
  </si>
  <si>
    <t>FACT 0078</t>
  </si>
  <si>
    <t>LEASING AUTOMOTRIZ DEL SUR, SRL</t>
  </si>
  <si>
    <t xml:space="preserve">EMPRESAS INTEGRADAS S.A </t>
  </si>
  <si>
    <t xml:space="preserve">CONSORCIO DIVECO CEPROING </t>
  </si>
  <si>
    <t>CUB #1, CONTR 0070-2016</t>
  </si>
  <si>
    <t xml:space="preserve">FLEURY SILVIO ENCARNACION POLANCO </t>
  </si>
  <si>
    <t>CONTR. 2519/2013</t>
  </si>
  <si>
    <t>TORRENTE AZUL CORPORATION, SRL</t>
  </si>
  <si>
    <t>CUB.05 Y ADICIONAL Y FINAL</t>
  </si>
  <si>
    <t xml:space="preserve">IMPRESIÓN Y ENCUADERNACION </t>
  </si>
  <si>
    <t xml:space="preserve">HERRAMIENTAS MENORES </t>
  </si>
  <si>
    <t>PRODUCTOS DE HOJALATA</t>
  </si>
  <si>
    <t>PIEDRA, ARCILLA Y ARENA</t>
  </si>
  <si>
    <t>EQUIPO MEDICO Y DE LABORATORIO</t>
  </si>
  <si>
    <t>ACTUACIONES ARTISTICAS</t>
  </si>
  <si>
    <t>DAMEILLE COMERCIAL, SRL</t>
  </si>
  <si>
    <t>SERVICIOS DE INFORMATICA Y SISTEMAS COMPUTARIZADOS</t>
  </si>
  <si>
    <r>
      <t xml:space="preserve">D </t>
    </r>
    <r>
      <rPr>
        <sz val="10"/>
        <color theme="1"/>
        <rFont val="Calibri"/>
        <family val="2"/>
      </rPr>
      <t>&amp; H SERVICIOS DE MECANICA EN GENERAL SRL</t>
    </r>
  </si>
  <si>
    <t>ADMINISTRADORA DE RIESGOS DE SALUD HUMANO</t>
  </si>
  <si>
    <t>AC TODO TRANSMISION, SRL</t>
  </si>
  <si>
    <t xml:space="preserve">TRANSFERENCIAS CORRIENTES A GOBIERNOS EXTRANJEROS </t>
  </si>
  <si>
    <t>OFICIO. DRI #17-2017</t>
  </si>
  <si>
    <t>OFICIO. DRI #8-2017</t>
  </si>
  <si>
    <t>ANNEURYS MARTINEZ MARTINEZ</t>
  </si>
  <si>
    <t>FACT.12</t>
  </si>
  <si>
    <t>DACT.09</t>
  </si>
  <si>
    <t xml:space="preserve">MARIZA DE LA CRUZ HERNANDEZ </t>
  </si>
  <si>
    <t xml:space="preserve">AYUDAS Y DONACIONES A HORGARES Y PERSONAS </t>
  </si>
  <si>
    <t>ALQUILER EQUIPOS DE TRANSPORTE, TRACCION Y ELEVACION</t>
  </si>
  <si>
    <t>SERVICES TRAVEL, SRL</t>
  </si>
  <si>
    <t>INVERSIONES DEL SUR DE LEON GALVAN Y ASOC.</t>
  </si>
  <si>
    <t>SARA REYES</t>
  </si>
  <si>
    <t>FACT.38142</t>
  </si>
  <si>
    <t xml:space="preserve">PRODUCTOS Y UTILES VARIOS NO IDENTIFICADOS </t>
  </si>
  <si>
    <t>FUNDACION SUR FUTURO</t>
  </si>
  <si>
    <t>CONTR.0684 Y 0727</t>
  </si>
  <si>
    <t>OFIC.VAF-171-2017</t>
  </si>
  <si>
    <t>LIB.DEV.)</t>
  </si>
  <si>
    <t xml:space="preserve">TRANSFERENCIAS CORRIENTES A ORGANISMOS EXTRANJEROS </t>
  </si>
  <si>
    <t xml:space="preserve">JUAN JOSE ALVAREZ PALEN </t>
  </si>
  <si>
    <t>OFC. DEC #045017</t>
  </si>
  <si>
    <t>MADISON IMPORT,SRL</t>
  </si>
  <si>
    <t>FACT.159</t>
  </si>
  <si>
    <t>FLEXIPLAS, SRL</t>
  </si>
  <si>
    <t xml:space="preserve">PINTURAS, LACA, BARNICES, DILUYENTES Y ABSORBENTES PARA PINTURAS </t>
  </si>
  <si>
    <t>CUB.10 Y ADICIONAL</t>
  </si>
  <si>
    <t>RANCHO AL 1/2 GOURMET</t>
  </si>
  <si>
    <t>OFICIO-DGIE #048-2016</t>
  </si>
  <si>
    <t>REYNA ISABEL NUÑEZ BATISTA</t>
  </si>
  <si>
    <t>FACT.1071</t>
  </si>
  <si>
    <t xml:space="preserve">ANTICIPO </t>
  </si>
  <si>
    <t xml:space="preserve">TRANSFERENCIAS CORRIENTES A EMPRESAS DEL SECTOR PRIVADO </t>
  </si>
  <si>
    <t>CACATU PROYECTOS CORPORATIVOS, SRL</t>
  </si>
  <si>
    <t>FACT.13</t>
  </si>
  <si>
    <t>SDM TEXTIL RECYCLING</t>
  </si>
  <si>
    <t>FACT.2141-42-43-44-45-46</t>
  </si>
  <si>
    <t>ROSELISA ALTAGRACIA HERRERA PEÑA</t>
  </si>
  <si>
    <t>OFIC. NO.266</t>
  </si>
  <si>
    <t>PERICLES ANTONIO ANDUJAR DE LA VEGA</t>
  </si>
  <si>
    <t>CORPORACION  ACUEDUCTO Y ALCANTARILLADO DE LA VEGA</t>
  </si>
  <si>
    <t>PROGRAMA DE LAS NACIONES UNIDAS PARA EL DESARROLLO</t>
  </si>
  <si>
    <t>OFIC. 253-2017</t>
  </si>
  <si>
    <t>SAIPAN (CESION - OPOSICION A PAGO)</t>
  </si>
  <si>
    <t>OFIC.27/2017</t>
  </si>
  <si>
    <t>SERVICENTRO PLUTON, SRL</t>
  </si>
  <si>
    <t>OM CAR DOMINICANA, SRL</t>
  </si>
  <si>
    <t>FACT.103</t>
  </si>
  <si>
    <t>FACT.102</t>
  </si>
  <si>
    <t xml:space="preserve">OBRAS MENORES EN EDIFICACIONES </t>
  </si>
  <si>
    <t>CUB #3, CONTR 0671-2014 (LIB.DEV. IMP)</t>
  </si>
  <si>
    <t>ONCE Y ONCE, SRL</t>
  </si>
  <si>
    <t xml:space="preserve">CENTRO DE SERVICIOS FRANCISCO </t>
  </si>
  <si>
    <t>CUB.5 (CONTRT.1192-2012)</t>
  </si>
  <si>
    <t>CUB. 3 (CONTRT.1017-2012)</t>
  </si>
  <si>
    <t xml:space="preserve">AYUNTAMIENTO SAN PEDRO DE MACORIS </t>
  </si>
  <si>
    <t xml:space="preserve">CECOMSA </t>
  </si>
  <si>
    <t>NAIPAUL TRADING</t>
  </si>
  <si>
    <t>JUAN FRANCISCO FANITH PEREZ</t>
  </si>
  <si>
    <t xml:space="preserve">PEDRO ERNESTO GIL GUZMAN </t>
  </si>
  <si>
    <t>CUB.05 Y ADICIONAL.</t>
  </si>
  <si>
    <t>ING. FAUSTO LEONIDAS HENRIQUEZ DE LA CRUZ</t>
  </si>
  <si>
    <t>CUB.04 ADICIONAL Y FINAL CONTR.#714 Y 773 (LIB.DEV)</t>
  </si>
  <si>
    <t>EDISON CASTILLO SUZAÑA (RECODESA)</t>
  </si>
  <si>
    <t>SERVICIOS GRAFICOS SEGURA, SRL</t>
  </si>
  <si>
    <t>CAASD</t>
  </si>
  <si>
    <t>ADN</t>
  </si>
  <si>
    <t>ASDO</t>
  </si>
  <si>
    <t>CORAAVEGA</t>
  </si>
  <si>
    <t>CORAASAN</t>
  </si>
  <si>
    <t>CORAAMOCA</t>
  </si>
  <si>
    <t>INVERSIONES GRETMON</t>
  </si>
  <si>
    <t xml:space="preserve">EL PROGRESO EL LIMON </t>
  </si>
  <si>
    <t>CONSORCIO MANRANZINI Y ARMENTEROS (OPOSCION A PAGO)</t>
  </si>
  <si>
    <t>EQUITECH GROUP</t>
  </si>
  <si>
    <t>AVI CONSTRUCTORA SRL</t>
  </si>
  <si>
    <t>FACT.36 (LIB.DEV.)</t>
  </si>
  <si>
    <t>MARIA ISABEL AMINIA SANCHEZ</t>
  </si>
  <si>
    <t>FACT. 001 (LIB.DEV.)</t>
  </si>
  <si>
    <t>ANTICIPO</t>
  </si>
  <si>
    <t>INVEREXEL</t>
  </si>
  <si>
    <t>CELERITAS GROUP</t>
  </si>
  <si>
    <t>D YUNIOR DECORACIONES Y MADERAS</t>
  </si>
  <si>
    <t>(LIB.DEV.)</t>
  </si>
  <si>
    <t>INSTITUTO INTERNACIONAL DE CAPACITACIONES INFANTILES</t>
  </si>
  <si>
    <t>CONTR.0559-3</t>
  </si>
  <si>
    <t>CUB.05 ADICIONAL Y FINAL</t>
  </si>
  <si>
    <t>MERIDIAM EVENTS CENTER</t>
  </si>
  <si>
    <t>HOTEL SDH,SA</t>
  </si>
  <si>
    <t>C&amp;C TECHNOLOGY SUPPLY</t>
  </si>
  <si>
    <t>ARCADIA MARITZA RODRIGUEZ</t>
  </si>
  <si>
    <t>FACT.0404 (LIB.DEV.)</t>
  </si>
  <si>
    <t>FACT.1060</t>
  </si>
  <si>
    <t>SERVICIOS DE AIRES ACONDICIONADOS, SRL</t>
  </si>
  <si>
    <t>ENERO-DICIEMBRE 2012</t>
  </si>
  <si>
    <t>OFIC.DGEM</t>
  </si>
  <si>
    <t>COMPAÑÍA CONSTRUCTORA TJ, SRL</t>
  </si>
  <si>
    <t>MAQUINARIA Y EQUIPO  EMPRESARIAL DE ENERGIA</t>
  </si>
  <si>
    <t xml:space="preserve">TRANSPORTE SUSTENTACION </t>
  </si>
  <si>
    <t>FOTOMEGRAF</t>
  </si>
  <si>
    <t>FACT. A010010011500000178</t>
  </si>
  <si>
    <t>FACT. A010010011500004591</t>
  </si>
  <si>
    <t>FACT. A010010011500000019</t>
  </si>
  <si>
    <t>THE OFFICE WAREHOUSE DOMINICANA</t>
  </si>
  <si>
    <t>FACT. A010010011500001768</t>
  </si>
  <si>
    <t>FACT. A010010011500000192-194</t>
  </si>
  <si>
    <t>TELEFONO</t>
  </si>
  <si>
    <t>FACT. A010010011502830160-163-165</t>
  </si>
  <si>
    <t>DIRK HASTEDI</t>
  </si>
  <si>
    <t>FACT.1610193-1610194</t>
  </si>
  <si>
    <t>FACT. A020010011500001430</t>
  </si>
  <si>
    <t>FACT. A020010011500001614</t>
  </si>
  <si>
    <t>FACT. A010010011500000078</t>
  </si>
  <si>
    <t>ORIGINAL PRINTING &amp;P</t>
  </si>
  <si>
    <t>FACT. A010010011500000238</t>
  </si>
  <si>
    <t>FACT. A010010011502075583</t>
  </si>
  <si>
    <t>FACT. A010010011500000256</t>
  </si>
  <si>
    <t>FACT. A010010011500000098</t>
  </si>
  <si>
    <t>FACT. A010010011500001040</t>
  </si>
  <si>
    <t>FACT. A010010011500000039</t>
  </si>
  <si>
    <t>FACT. A010010011500000034</t>
  </si>
  <si>
    <t>FACT. A010010011500000070</t>
  </si>
  <si>
    <t>WIDERMINA SOTO PUELLO</t>
  </si>
  <si>
    <t>CUB.01 CONTR# 1279-15</t>
  </si>
  <si>
    <t>FACT. A010010011500000005</t>
  </si>
  <si>
    <t>FACT. A010010011500000006</t>
  </si>
  <si>
    <t>NO. COMPROBANTE O FACTURA</t>
  </si>
  <si>
    <t>CONCEPTO:</t>
  </si>
  <si>
    <t>FACT. A010010011500000014</t>
  </si>
  <si>
    <t>MANTENIMIENTO ESCUELAS</t>
  </si>
  <si>
    <t xml:space="preserve">MANTENIMIENTO VEHICULOS </t>
  </si>
  <si>
    <t>ADQUISICION MOBILIARIO ESCOLAR</t>
  </si>
  <si>
    <t xml:space="preserve">IMPRESIÓN  DE MANUAL </t>
  </si>
  <si>
    <t>FACT. A030010011500009713</t>
  </si>
  <si>
    <t>FACT. A010010011500004291</t>
  </si>
  <si>
    <t>FOTOCOPIAS DOCUMENTOS</t>
  </si>
  <si>
    <t>CRISTINA NARCISA NUÑEZ DE ZACHY</t>
  </si>
  <si>
    <t>FACT.A010010011500000004</t>
  </si>
  <si>
    <t>ADQUISICION REGALOS</t>
  </si>
  <si>
    <t>DIP ENGINEERS</t>
  </si>
  <si>
    <t>ALQUILER EQUIPOS AGRIMENSURA</t>
  </si>
  <si>
    <t>FACT. A010010011500000526</t>
  </si>
  <si>
    <t>ADQUISION DE MATERIALES</t>
  </si>
  <si>
    <t>FACT. A010010011500000047</t>
  </si>
  <si>
    <t>ESTRONCA</t>
  </si>
  <si>
    <t xml:space="preserve">ADQUISION MOBILIARIO </t>
  </si>
  <si>
    <t>FACT. A0100100115000000176</t>
  </si>
  <si>
    <t>FACT. A010010011500000333</t>
  </si>
  <si>
    <t>ADQUISION PRECINTOS PLASTICOS</t>
  </si>
  <si>
    <t>FACT. A010010011500000022</t>
  </si>
  <si>
    <t>FACT. A010010011500000048</t>
  </si>
  <si>
    <t>FACT. A010010011500000049</t>
  </si>
  <si>
    <t>FACT. A010010011500000064</t>
  </si>
  <si>
    <t>OFRENDA FLORALES</t>
  </si>
  <si>
    <t>FACT.A010010011500000977</t>
  </si>
  <si>
    <t>ADQUISION DE EQUIPOS INFORMATICOS</t>
  </si>
  <si>
    <t>ADQUISION LABORATORIOS</t>
  </si>
  <si>
    <t xml:space="preserve">MENCA, SRL. (OPOSICION A PAGO POR RD$8,365,356.68) </t>
  </si>
  <si>
    <t>ADQUISION MOBILIARIO ESCOLAR</t>
  </si>
  <si>
    <t>BOLETOS AEREOS</t>
  </si>
  <si>
    <t xml:space="preserve">SERVICIO AGUA POTABLE ESCUELAS </t>
  </si>
  <si>
    <t>FACT. A010010011500000546</t>
  </si>
  <si>
    <t xml:space="preserve">ADQUISICION MATERIAL GASTABLE </t>
  </si>
  <si>
    <t>REFRIGERIOS</t>
  </si>
  <si>
    <t>SEGUROS BANRESERVAS</t>
  </si>
  <si>
    <t>RAMON PEREZ RAMIREZ</t>
  </si>
  <si>
    <t xml:space="preserve">CALCULO DE PRESTACIONES LABORALES </t>
  </si>
  <si>
    <t>PRESTACIONES LABORALES SEGUN OFICIO #1172/2013</t>
  </si>
  <si>
    <t>AUGUSTO VALENZUELA</t>
  </si>
  <si>
    <t>PRESTACIONES LABORALES SEGUN OFICIO #911/2013</t>
  </si>
  <si>
    <t>ANNA JOSEPT VICTORIA DE LEON MARIÑEZ</t>
  </si>
  <si>
    <t>PRESTACIONES LABORALES SEGUN OFICIO #206/2013</t>
  </si>
  <si>
    <t>ERINALDO MERQUIADES MATOS</t>
  </si>
  <si>
    <t>PRESTACIONES LABORALES SEGUN OFICIO #910/2013</t>
  </si>
  <si>
    <t>JUANA MORENO</t>
  </si>
  <si>
    <t>PRESTACIONES LABORALES SEGUN OFICIO #1084/2013</t>
  </si>
  <si>
    <t xml:space="preserve">CARMEN CESARINA BREA SENCION </t>
  </si>
  <si>
    <t>PRESTACIONES LABORALES SEGUN OFICIO #1083/2013</t>
  </si>
  <si>
    <t>VIDAL PINALES RODRIGUEZ</t>
  </si>
  <si>
    <t>PRESTACIONES LABORALES SEGUN OFICIO #1222/2013</t>
  </si>
  <si>
    <t>AMAURY GERMAN RODRIGUEZ RODRIGUEZ</t>
  </si>
  <si>
    <t>PRESTACIONES LABORALES SEGUN OFICIO #1078/2013</t>
  </si>
  <si>
    <t>JUAN FRANCISCO HERRERA</t>
  </si>
  <si>
    <t>PRESTACIONES LABORALES SEGUN OFICIO #1180/2013</t>
  </si>
  <si>
    <t>RAMON DOMINGO BRAVO</t>
  </si>
  <si>
    <t>PRESTACIONES LABORALES SEGUN OFICIO #1119/2013</t>
  </si>
  <si>
    <t>HECTOR JOSE CALERO GERONIMO</t>
  </si>
  <si>
    <t>PRESTACIONES LABORALES SEGUN OFICIO #1183/2013</t>
  </si>
  <si>
    <t>PEDRO JOSE CASTILLO MEJIA</t>
  </si>
  <si>
    <t>PRESTACIONES LABORALES SEGUN OFICIO #2809/2013</t>
  </si>
  <si>
    <t>LORETO REYNOSO</t>
  </si>
  <si>
    <t>PRESTACIONES LABORALES SEGUN OFICIO #1182/2013</t>
  </si>
  <si>
    <t>JUAN HENRIQUEZ BERROA</t>
  </si>
  <si>
    <t>PRESTACIONES LABORALES SEGUN OFICIO #1184/2013</t>
  </si>
  <si>
    <t>ERIKA ELINA ANDUJAR MUÑOZ</t>
  </si>
  <si>
    <t>PRESTACIONES LABORALES SEGUN OFICIO #3554/2013</t>
  </si>
  <si>
    <t>CARMEN RENEIDA REYES VARGAS</t>
  </si>
  <si>
    <t>PRESTACIONES LABORALES SEGUN OFICIO #1274/2013</t>
  </si>
  <si>
    <t>GLORIA JOSEFINA ALTAGRACIA PIMENTEL VALENZUELA</t>
  </si>
  <si>
    <t>PRESTACIONES LABORALES SEGUN OFICIO #1223/2013</t>
  </si>
  <si>
    <t>AQUILES ALMONTE PEGURERO</t>
  </si>
  <si>
    <t>PRESTACIONES LABORALES SEGUN OFICIO #2108/2013</t>
  </si>
  <si>
    <t>SONIA ALTAGRACIA SANTANA COLLADO</t>
  </si>
  <si>
    <t>PRESTACIONES LABORALES SEGUN OFICIO #1185/2013</t>
  </si>
  <si>
    <t>RAFAEL PORFIRIO SUAZO CIPRIAN</t>
  </si>
  <si>
    <t>PRESTACIONES LABORALES SEGUN OFICIO #1118/2013</t>
  </si>
  <si>
    <t>DOMINGO EUGENIO GONZALEZ CASTRO</t>
  </si>
  <si>
    <t>PRESTACIONES LABORALES SEGUN OFICIO #1079/2013</t>
  </si>
  <si>
    <t>AGUSTIN MOISES ROSSO GONZALEZ</t>
  </si>
  <si>
    <t>PRESTACIONES LABORALES SEGUN OFICIO #3553/2013</t>
  </si>
  <si>
    <t>LUIS EMILIO MONTE LOPEZ</t>
  </si>
  <si>
    <t>FACTURA CORRESPONDIENTE AL AÑO 2015</t>
  </si>
  <si>
    <t>FACTURAS CORRESPONDIENTE AL MES DE DICIEMBRE 2015</t>
  </si>
  <si>
    <t>FACTURAS CORRESPONDIENTE AL MES DE FEBRERO 2015</t>
  </si>
  <si>
    <t>FACTURAS CORRESPONDIENTE AL MES DE ENERO 2015</t>
  </si>
  <si>
    <t>FACTURA CORRESPONDIENTE AL MES DE JUNIO DEL  AÑO 2015</t>
  </si>
  <si>
    <t>FACTURA CORRESPONDIENTE AL MES DE MARZO DEL AÑO 2014</t>
  </si>
  <si>
    <t xml:space="preserve">RESIDUOS SOLIDOS </t>
  </si>
  <si>
    <t xml:space="preserve">RENOVACION SUSCRIPCION </t>
  </si>
  <si>
    <t>FACT# A010010011500013541</t>
  </si>
  <si>
    <t>FACT. A010010011500000004</t>
  </si>
  <si>
    <t xml:space="preserve">SERVICIO DE IMPRESION </t>
  </si>
  <si>
    <t>FACT. A010010011500001895</t>
  </si>
  <si>
    <t>SERVICIO DE TRANSPORTE</t>
  </si>
  <si>
    <t>FACT.A0100100115000000112 (MONTO TOTAL ORDEN $82,482)</t>
  </si>
  <si>
    <t>FACT. A010010011500002242</t>
  </si>
  <si>
    <t>FACT. A010020021500000029</t>
  </si>
  <si>
    <t>ALQUILER DE VEHICULOS</t>
  </si>
  <si>
    <t>FACT. A010020021500000035</t>
  </si>
  <si>
    <t>FACT. A010010011500002476</t>
  </si>
  <si>
    <t>FAT. A010010011500000037</t>
  </si>
  <si>
    <t>FACT. A010010011500001861</t>
  </si>
  <si>
    <t>FACTURA #A010010011500004535 Y #A010010011500004536</t>
  </si>
  <si>
    <t>ALQUILERES DE VEHICULOS</t>
  </si>
  <si>
    <t>FACT. A010020021500000041</t>
  </si>
  <si>
    <t>FACT  #A010010011500001277</t>
  </si>
  <si>
    <t>FACT.   A010010011500000158 (MONTO TOTAL ORDEN DE PAGO $13,570.00)</t>
  </si>
  <si>
    <t>SERVICIOS DE REFREGERIOS Y ALQUILERES</t>
  </si>
  <si>
    <t>FACT. A010010011500000128 (OP$39,589)</t>
  </si>
  <si>
    <t>FACT. A010010011500000162                                      (OP$28,320.00</t>
  </si>
  <si>
    <t>FACTURA #A010010011500000166 (TOTAL ORDEN $36,580.00)</t>
  </si>
  <si>
    <t>FACTURA #A010010011500000168 (OP$35,754.00)</t>
  </si>
  <si>
    <t>FACTURA #A010010011500000165 OP$30,680.00</t>
  </si>
  <si>
    <t>SERVICIO DE REFRIGERIOS, ALMUERZO Y ALQUILERES</t>
  </si>
  <si>
    <t>FACT. A010010011500005015</t>
  </si>
  <si>
    <t>POLIZA DE SEGUROS</t>
  </si>
  <si>
    <t>FACTURA #A010010011500000002</t>
  </si>
  <si>
    <t>REPARACION DE BUTACAS</t>
  </si>
  <si>
    <t>FACT. A010010011500000044</t>
  </si>
  <si>
    <t>FACT. A010010011500000442</t>
  </si>
  <si>
    <t>FACT A010010011500000159</t>
  </si>
  <si>
    <t>FACT.A010010011500000180</t>
  </si>
  <si>
    <t>FACT. A010010011500000181</t>
  </si>
  <si>
    <t>CONTRATO #0789/2013</t>
  </si>
  <si>
    <t>JUAN MANUEL GUERRERO DE JESUS</t>
  </si>
  <si>
    <t>SERVICIOS DE ASESORIA Y REPRESENTACION LEGAL</t>
  </si>
  <si>
    <t>FACTURA #A010010011500000008</t>
  </si>
  <si>
    <t>OSYERI, S.R.L.</t>
  </si>
  <si>
    <t>LEGALIZACION DE DOCUMENTO</t>
  </si>
  <si>
    <t>FACTURA #A010010011500000010</t>
  </si>
  <si>
    <t>FACTURA #A010010011500000012</t>
  </si>
  <si>
    <t>FACT. A010010011500000003</t>
  </si>
  <si>
    <t>SERV. DE REFRIGERIOS Y ALMUERZOS</t>
  </si>
  <si>
    <t>FACT. A010010011500000211</t>
  </si>
  <si>
    <t>FACT. A010010011500000373</t>
  </si>
  <si>
    <t xml:space="preserve">SERVICIOS DE ALOJAMIENTO, ALIMENTACION Y ALQUILERES </t>
  </si>
  <si>
    <t>FACT.A010010011500000024</t>
  </si>
  <si>
    <t>SERV. DE ALQ. Y MONTAJE. DE SONIDOS,. ILUMINACION. E IMPRESOS</t>
  </si>
  <si>
    <t>FACT.A010010011500000015</t>
  </si>
  <si>
    <t>FACT.A010010011500000154</t>
  </si>
  <si>
    <t>SERV. DE ALOJ.  ALIMENT. Y ALQ.</t>
  </si>
  <si>
    <t>FACT. A010010011500000793</t>
  </si>
  <si>
    <t>CURSO TALLER</t>
  </si>
  <si>
    <t>FACT. A010010011500000304</t>
  </si>
  <si>
    <t>FACT.A010010011500000822</t>
  </si>
  <si>
    <t>SERVICIOS DE ALMUERZO Y ALQUILERES</t>
  </si>
  <si>
    <t>FACT A010010011500000045</t>
  </si>
  <si>
    <t>LEGALIZACION DE DOCUMENTOS</t>
  </si>
  <si>
    <t>FACT. P010010011502821952</t>
  </si>
  <si>
    <t>FACT. P010010011502821953</t>
  </si>
  <si>
    <t>FACT. P010010011502821949</t>
  </si>
  <si>
    <t>FACT. P010010011502821954</t>
  </si>
  <si>
    <t>FACT. A010010011500000011</t>
  </si>
  <si>
    <t>FACT. A010010011500000105</t>
  </si>
  <si>
    <t>FACT. A010010011500000001</t>
  </si>
  <si>
    <t>FACT. P010010011502051122</t>
  </si>
  <si>
    <t>ASESORIA LEGAL DERECHO AUTOR</t>
  </si>
  <si>
    <t>FACT. A010010011500000043</t>
  </si>
  <si>
    <t>FACT. A010010011500000023</t>
  </si>
  <si>
    <t xml:space="preserve">FACT. A010010011500000046 </t>
  </si>
  <si>
    <t>FACT. P010010011502625802</t>
  </si>
  <si>
    <t>LIDIA ESTHER BARRIENTOS CASTRO</t>
  </si>
  <si>
    <t>FACT. P010010011501269826</t>
  </si>
  <si>
    <t>FACT. P010010011501994695</t>
  </si>
  <si>
    <t>FACT. P010010011501994686</t>
  </si>
  <si>
    <t>FACT. P010010011501994700</t>
  </si>
  <si>
    <t>FACT. P010010011501994672</t>
  </si>
  <si>
    <t>FACT. P010010011501994690</t>
  </si>
  <si>
    <t>FACT. A010010011500000002</t>
  </si>
  <si>
    <t>FACT. P010010011501994687</t>
  </si>
  <si>
    <t>FACT. P010010011501994691</t>
  </si>
  <si>
    <t>FACT. P010010011501994693</t>
  </si>
  <si>
    <t>FACT. P010010011501994671</t>
  </si>
  <si>
    <t>FACT. A010010011500000134</t>
  </si>
  <si>
    <t>CANDIDA MIGUELINA HERNANDEZ</t>
  </si>
  <si>
    <t>FACT. A020010011500001052-53-63-76</t>
  </si>
  <si>
    <t>SANTO DOMINGO MOTORS</t>
  </si>
  <si>
    <t xml:space="preserve">ADQUISICION VEHICULOS </t>
  </si>
  <si>
    <t>FACT. P010010011502395704</t>
  </si>
  <si>
    <t>FACT. P010010011501269828</t>
  </si>
  <si>
    <t>FACT. P010010011501269822 (LIB.DEV)</t>
  </si>
  <si>
    <t>FACT. P010010011501269827</t>
  </si>
  <si>
    <t>FACT. P010010011501269824</t>
  </si>
  <si>
    <t>FACT.  A010010011500000531 (OP $98,557.14)</t>
  </si>
  <si>
    <t xml:space="preserve">MATERIALES GASTABLES </t>
  </si>
  <si>
    <t>FACT. A010010011500000154</t>
  </si>
  <si>
    <t>FACT. A010010011500000153</t>
  </si>
  <si>
    <t>FACT.   A010010011500000028                                            (TOTAL ORDEN DE PAGO $95,522.18)</t>
  </si>
  <si>
    <t>FACT. A010010011500001320</t>
  </si>
  <si>
    <t>FACT. P010010011501994698</t>
  </si>
  <si>
    <t>FACT. P010010011501994689</t>
  </si>
  <si>
    <t>FACT  P010010011501994694</t>
  </si>
  <si>
    <t>FACT. P010010011501994696</t>
  </si>
  <si>
    <t>FACT. P010010011501994697</t>
  </si>
  <si>
    <t>FACT. A010010011500000050</t>
  </si>
  <si>
    <t>FACT. A010010011500000018</t>
  </si>
  <si>
    <t>FACT. A010010011500000016</t>
  </si>
  <si>
    <t>FACT. A010010011500000017</t>
  </si>
  <si>
    <t>FACT. A010010011500000015</t>
  </si>
  <si>
    <t>FACT.P010010011501994699</t>
  </si>
  <si>
    <t>FACT A010010011500000037</t>
  </si>
  <si>
    <t xml:space="preserve">SERVICIOS DE TASACION </t>
  </si>
  <si>
    <t>REGISTRO DE CONTRATO #1701</t>
  </si>
  <si>
    <t>EJECUCION DE PROYECTOS</t>
  </si>
  <si>
    <t>CONVENIO BAJO CONTRATO #1336</t>
  </si>
  <si>
    <t>FACT. P010010011501467825</t>
  </si>
  <si>
    <t xml:space="preserve">TASACION </t>
  </si>
  <si>
    <t>SERVICIOS PROFESIONALES</t>
  </si>
  <si>
    <t>FACT. A010010011500000804</t>
  </si>
  <si>
    <t>CAPACITACION DE PERSONAL</t>
  </si>
  <si>
    <t>FACT. A010010011500000104</t>
  </si>
  <si>
    <t>FACT. A010010011500000225</t>
  </si>
  <si>
    <t xml:space="preserve">CAPACITACION  </t>
  </si>
  <si>
    <t>AVANCE 20%   CONTRATO #0983/2015</t>
  </si>
  <si>
    <t>CABA PRODUCTIONS</t>
  </si>
  <si>
    <t>FACT. A010010011500000219</t>
  </si>
  <si>
    <t>FACT. A010010011500000130</t>
  </si>
  <si>
    <t>FACT. A010010011500000020</t>
  </si>
  <si>
    <t>CAPACITACION</t>
  </si>
  <si>
    <t>FACT. A010010011500000138</t>
  </si>
  <si>
    <t>FACT. A010010011500000537</t>
  </si>
  <si>
    <t>FACT #A010010011500000161</t>
  </si>
  <si>
    <t>SERVICIO DE REFRIGERIOS</t>
  </si>
  <si>
    <t>SERVICIO DE REFRIGERIOS ALMUERZO</t>
  </si>
  <si>
    <t>SERVICIO DE REFRIGERIOS, ALMUERZO</t>
  </si>
  <si>
    <t>FACT. A010010011500000294</t>
  </si>
  <si>
    <t>FACT. A010010011500000262</t>
  </si>
  <si>
    <t>FACT.  A010010011500000158 (MONTO TOTAL ORDEN DE PAGO $13,570.00)</t>
  </si>
  <si>
    <t>FACT,A010010011500000141</t>
  </si>
  <si>
    <t>FACT. A010010011500000169</t>
  </si>
  <si>
    <t>FACT.  A010010011500000159                                                  OP $168,740.00</t>
  </si>
  <si>
    <t>FACT #A010010011500000163</t>
  </si>
  <si>
    <t>FACT. #A010010011500000160 (MONTO TOTAL ORDEN DE PAGO $28,320)</t>
  </si>
  <si>
    <t>FACT. A010010011500000331</t>
  </si>
  <si>
    <t xml:space="preserve">CAPACITACION </t>
  </si>
  <si>
    <t>FACT.A010010011500000001</t>
  </si>
  <si>
    <t xml:space="preserve">DESARROLLO DE SOFTWARE </t>
  </si>
  <si>
    <t>FACT. A010010011500000499</t>
  </si>
  <si>
    <t xml:space="preserve">ALOJAMIENTOS Y ALIMENTACION </t>
  </si>
  <si>
    <t xml:space="preserve">REFRIGERIOS </t>
  </si>
  <si>
    <t>FACT. P0100100115018100369</t>
  </si>
  <si>
    <t>FACT. P010010011501810371</t>
  </si>
  <si>
    <t>TEXTILES</t>
  </si>
  <si>
    <t>FACT. A0100100115000000005</t>
  </si>
  <si>
    <t>FAC.T A010010011500000282</t>
  </si>
  <si>
    <t>SERVICIOS DE ENMARCADO Y PLASTIFICADO</t>
  </si>
  <si>
    <t>FACT. A01001001150000002  (TOTAL OP $184,434.00) LIB. DEV</t>
  </si>
  <si>
    <t>MEDALLAS, TROFEOS Y CERTIFICADOS</t>
  </si>
  <si>
    <t>FACT.  A010010011500000158 MONTO TOTAL OP $365,002.32)</t>
  </si>
  <si>
    <t>FACTURA #A010010011500000104</t>
  </si>
  <si>
    <t>ADQUISICION DE PINTURAS</t>
  </si>
  <si>
    <t>FACT.A010010011500000201</t>
  </si>
  <si>
    <t>ADQUISICION DE ARTICULOS DE COCINA</t>
  </si>
  <si>
    <t>FACT. A030030011500001840</t>
  </si>
  <si>
    <t xml:space="preserve">TRANSPORTE Y ALIMENTACION </t>
  </si>
  <si>
    <t>OFICIO #DGEM #306/2016</t>
  </si>
  <si>
    <t>VIATICOS Y TRANSPORTE</t>
  </si>
  <si>
    <t>20% ANTICIPO CONTRATO #0171/2016</t>
  </si>
  <si>
    <t>ADQUISICION DE MOBILIARIO</t>
  </si>
  <si>
    <t>FACT. #A010010011500000201</t>
  </si>
  <si>
    <t>ADQUISICION DE SILLAS PLASTICAS</t>
  </si>
  <si>
    <t>TRANSPORTE</t>
  </si>
  <si>
    <t>NCF. #A010010011500000001</t>
  </si>
  <si>
    <t>MULTICON CONSTRUCCION EN GENERAL S.R.L</t>
  </si>
  <si>
    <t>AVANCE 20% CONTRATO #1159/2015</t>
  </si>
  <si>
    <t>CUBICACION #04 CONTRATO #0516/2014</t>
  </si>
  <si>
    <t>CONSULTOR ESPECIALIZADO</t>
  </si>
  <si>
    <t>OFIC.#44-2014(MONTO TOTAL DE LA ORDEN 934,950.00)</t>
  </si>
  <si>
    <t>MARTIN SANTOS ADAMES</t>
  </si>
  <si>
    <t>TRANSPORTES Y VIATICOS</t>
  </si>
  <si>
    <t>FACT.A010010011500001123 (MONTO ORDEN $26,373)</t>
  </si>
  <si>
    <t>FACT. A010010011500001124 OP $55,932.00</t>
  </si>
  <si>
    <t>SERVICIOS DE ALMUERZOS Y ALQUILERES</t>
  </si>
  <si>
    <t>OFIC.#1421/2014(TOTAL ORDEN DE PAGO 3,801,600)</t>
  </si>
  <si>
    <t>GASTOS DE ALIMENTACION Y TRANSPORTE</t>
  </si>
  <si>
    <t>OFIC.#1421-2014(TOTAL ORDEN DE PAGO 3,801,600)</t>
  </si>
  <si>
    <t>FACT.A010010011500000085</t>
  </si>
  <si>
    <t>SUPPLY PART"S RAMIREZ ,SRL</t>
  </si>
  <si>
    <t>PRODUCTOS COMESTIBLES</t>
  </si>
  <si>
    <t>FACT. A010010011500001100 OP $297,000</t>
  </si>
  <si>
    <t>SERVICIOS DE REFIGERIO</t>
  </si>
  <si>
    <t>FACT. A010010011500001321</t>
  </si>
  <si>
    <t>SSERVICIOS DE ALMUERZOS Y ALQUILERES</t>
  </si>
  <si>
    <t>OFIC.#31/2014(TOTAL OP 412,000)</t>
  </si>
  <si>
    <t>MELBA JOSEFINA MARCELINO MARTINEZ</t>
  </si>
  <si>
    <t>TRANSPORTE,SUATENTACION,IMPREVISTO Y MATERIAL GASTABLE</t>
  </si>
  <si>
    <t>OFIC.#31-2014(MONTO TOTAL OP 412,000)</t>
  </si>
  <si>
    <t>VIVIAN ILEANA DIAZ ROJAS</t>
  </si>
  <si>
    <t>FACT.A010010011500001887</t>
  </si>
  <si>
    <t>NG MEDIA S.R.L</t>
  </si>
  <si>
    <t>FACT.A010010011500000143</t>
  </si>
  <si>
    <t>TRISERVI S.A</t>
  </si>
  <si>
    <t>FACT.A010010011500000153</t>
  </si>
  <si>
    <t>ARCA FERRETERA SRL</t>
  </si>
  <si>
    <t>ADQUISICION DE MATERIALES DE CONSTRUCION</t>
  </si>
  <si>
    <t>OFIC.#650-2014(TOTAL OP 17,734,110)</t>
  </si>
  <si>
    <t>GASTOS DETRANSPORTE Y ALIMENTACION</t>
  </si>
  <si>
    <t>OFIC.#650-2014(MONTO TOTAL OP 17,734,110)</t>
  </si>
  <si>
    <t>GASTOS DE TRANSPORTE Y ALMENTOS</t>
  </si>
  <si>
    <t>FACT..A010010011500002414</t>
  </si>
  <si>
    <t>OZAVI RENT A CAR</t>
  </si>
  <si>
    <t>OSYARI S.R.L</t>
  </si>
  <si>
    <t>SERVICIOS DE LEGALIZACION</t>
  </si>
  <si>
    <t>FACT.A010010011500000007</t>
  </si>
  <si>
    <t>BERGES DREYFOUS &amp; ASOCIADOS, SRL</t>
  </si>
  <si>
    <t>FACT.P010010011502343109</t>
  </si>
  <si>
    <t>LEONIDAS TITO GUERRERO GUERRERO</t>
  </si>
  <si>
    <t>FACT.P010010011501994673</t>
  </si>
  <si>
    <t>FACT.P010010011501994688</t>
  </si>
  <si>
    <t>FACT.A010010011500000005</t>
  </si>
  <si>
    <t>FACT.A010010011500000006</t>
  </si>
  <si>
    <t>FACT.A010010011500000003</t>
  </si>
  <si>
    <t>FIOR D ALIZA MEJIA RIVERA DE PEREZ</t>
  </si>
  <si>
    <t>FACT. A010010011500000133</t>
  </si>
  <si>
    <t>FACT.A010010011500000119</t>
  </si>
  <si>
    <t>ZORAIDA ALTAGRACIA TAVERAS DIFO</t>
  </si>
  <si>
    <t>FACT. P010010011501269823</t>
  </si>
  <si>
    <t>FACT. P010010011501269825</t>
  </si>
  <si>
    <t>FACT.  P010010011501269819</t>
  </si>
  <si>
    <t>FACT.P010010011501269821</t>
  </si>
  <si>
    <t>FACT.A010010011500000120</t>
  </si>
  <si>
    <t>FACT.P010010011501994692</t>
  </si>
  <si>
    <t>FACT.A010010011500000029</t>
  </si>
  <si>
    <t>GINA MIREYA QUEZADA BAUTISTA</t>
  </si>
  <si>
    <t>CONTR.#0789-18</t>
  </si>
  <si>
    <t>CONTR.0789-19</t>
  </si>
  <si>
    <t>CONTR.#0001-14</t>
  </si>
  <si>
    <t>SANTA YVELISSE GONZALEZ GONZALEZ</t>
  </si>
  <si>
    <t>ALQUILER APTO</t>
  </si>
  <si>
    <t>CONTR.286-8</t>
  </si>
  <si>
    <t>BARTOLO YAQUE PUJALS SUAREZ</t>
  </si>
  <si>
    <t xml:space="preserve">SERVICIOS DE REFIGERIOS </t>
  </si>
  <si>
    <t>FACT.A010010011500001733,1730,1731,1732,1734,1735, Y 1736.</t>
  </si>
  <si>
    <t>RAFAEL JOSE MINAYA O TAYER MINAYA</t>
  </si>
  <si>
    <t>REPARACION DE VEHICULOS</t>
  </si>
  <si>
    <t xml:space="preserve"> AVANCE 20% DEL CONTRATO #2345/2013</t>
  </si>
  <si>
    <t>RAMON BIENVENIDO PANTALEON HERNANDEZ</t>
  </si>
  <si>
    <t>REPARACION DE CENTROS EDUCATIVOS</t>
  </si>
  <si>
    <t>TRABAJOS DE MANTENIMIENTO.</t>
  </si>
  <si>
    <t xml:space="preserve"> AVANCE 20% DEL CONTRATO #2347</t>
  </si>
  <si>
    <t>FACT. P010010011501801800</t>
  </si>
  <si>
    <t>OFIC.1813-2014</t>
  </si>
  <si>
    <t xml:space="preserve">TRABABAJOS DE TASACION </t>
  </si>
  <si>
    <t>TRABAJOS DE LEGALIZACION</t>
  </si>
  <si>
    <t>FACT.A010010011500000054</t>
  </si>
  <si>
    <t>FACT.A010010011500000104 (LIB.DEV)</t>
  </si>
  <si>
    <t>FACT.A010010011500032394</t>
  </si>
  <si>
    <t>FACT. A010010011500032758</t>
  </si>
  <si>
    <t>OFIC.#748-2014</t>
  </si>
  <si>
    <t>GASTOS DE ALIMENTACION DE PERSONAL</t>
  </si>
  <si>
    <t>OFIC.#402-2014</t>
  </si>
  <si>
    <t>JUAN GABRIEL MERCEDES SUSAÑA</t>
  </si>
  <si>
    <t>OFIC. #113-2014(TOTAL ORDEN DE PAGO 137,827.00)</t>
  </si>
  <si>
    <t>OFIC.#912-2014</t>
  </si>
  <si>
    <t>OFIC.#0607-2014(TOTAL OP 227,100)</t>
  </si>
  <si>
    <t>CRITHINA JOSELYN GUZMAN</t>
  </si>
  <si>
    <t>VIATICOS ,TRANSPORTE Y FOTOCOPIO</t>
  </si>
  <si>
    <t>OFIC.#036/2014(TOTAL OP 521,050)</t>
  </si>
  <si>
    <t>FRANCISCO GUSTAVO ESTRELLA FELIZ</t>
  </si>
  <si>
    <t>TRANSPORTE,VIATICOS Y MATERIAL GASTABLE</t>
  </si>
  <si>
    <t>OFIC.#046/2014(TOTAL OP 260,650)</t>
  </si>
  <si>
    <t>LIDUVINA SANTANA CORDERO CASILLA DE SIERRA</t>
  </si>
  <si>
    <t>OFIC.#040/2014(TOTAL OP 419,150)</t>
  </si>
  <si>
    <t xml:space="preserve">TRANSPORTE ,VIATICOS </t>
  </si>
  <si>
    <t>TRANSPORTE ,VIATICOS Y MATERIAL GASTALE</t>
  </si>
  <si>
    <t xml:space="preserve">TRANSPORTES Y VIATICOS </t>
  </si>
  <si>
    <t>OFIC.#036/2014 (TOTAL OP 521,050)</t>
  </si>
  <si>
    <t>TRANSPORTE ,VIATICOS Y MATERIAL GASTABLE</t>
  </si>
  <si>
    <t>OFIC.#040-2014(TOTAL OP 419,150)</t>
  </si>
  <si>
    <t>TRANSPORTE Y VIATICOS</t>
  </si>
  <si>
    <t>OFIC.#297-2014(TOTAL OP 100,915)</t>
  </si>
  <si>
    <t>BELKYS MARIA BATISTA BATISTA</t>
  </si>
  <si>
    <t>OFIC.#297-2014(MONTO TOTAL OP 100,915)</t>
  </si>
  <si>
    <t>OFIC.#386-2014(MONTO TOTAL OP 94,706)</t>
  </si>
  <si>
    <t>BASILIO ANTONIO LOPEZ ROSARIO</t>
  </si>
  <si>
    <t>GASTOS POR VIATICOS</t>
  </si>
  <si>
    <t>OFIC.#167-2014(TOTAL OP 42,915)</t>
  </si>
  <si>
    <t>CARMEN ELVIRA TAVERAS MOLINA</t>
  </si>
  <si>
    <t>OFIC.#396-2014(TOTAL OP 321,572.50</t>
  </si>
  <si>
    <t>ROSA AMALIA MORILLO</t>
  </si>
  <si>
    <t>OFIC.#396-2014(TOTAL OP 321,572.50)</t>
  </si>
  <si>
    <t>ROSA AMALIA MIRILLO</t>
  </si>
  <si>
    <t>OFIC.#39-2014(TOTAL OP 433,825)</t>
  </si>
  <si>
    <t>TRANSPORTES,VIATICOS,IMPRESIONES Y MATERIAL GASTABLE</t>
  </si>
  <si>
    <t>OFIC.#164/2014(TOTAL OP 27,960)</t>
  </si>
  <si>
    <t>RENE DE JESUS MONTILLA DE LOS SANTOS</t>
  </si>
  <si>
    <t>GASTOS DE TRANSPORTE Y PERSONAL DE APOYO</t>
  </si>
  <si>
    <t>OFIC.#393/2014(MONTO TOTAL OP 137,300)</t>
  </si>
  <si>
    <t>TRANSPORTE Y SUSTENTACION</t>
  </si>
  <si>
    <t>OFIC.#393/2014(MONTO TOTALOP 137,700)</t>
  </si>
  <si>
    <t>OFIC.#607/2014(TOTAL OP 227,100)</t>
  </si>
  <si>
    <t>VIATICOS,TRANSPORTE Y FOTOCOPIAS</t>
  </si>
  <si>
    <t>VIATICOS ,TRANSPORTE Y FOTOCOPIA</t>
  </si>
  <si>
    <t>OFIC.#046-2014(TOTAL OP 260,650)</t>
  </si>
  <si>
    <t>LIDUVINA SANTA CORDERO CASILLA DE SIERA</t>
  </si>
  <si>
    <t>OFIC.#113-2014(MONTO TOTAL OP 137,827)</t>
  </si>
  <si>
    <t>FACT.A010010021500001866 Y A010010021500001865</t>
  </si>
  <si>
    <t>BOLETO AEREO</t>
  </si>
  <si>
    <t>FACT.A010010021500001867</t>
  </si>
  <si>
    <t>OFIC.164-2014</t>
  </si>
  <si>
    <t>GASTOS POR TRASNPORTE DE PERSONAL</t>
  </si>
  <si>
    <t>OFIC.#458-2014</t>
  </si>
  <si>
    <t>GATOS DE TRANSPORTE</t>
  </si>
  <si>
    <t>OFIC.#550-2014</t>
  </si>
  <si>
    <t>GASTOS POR SUSTENTACION Y TRANSPORTE .</t>
  </si>
  <si>
    <t>OFIC.#632-2014</t>
  </si>
  <si>
    <t>OFIC.#552-2014</t>
  </si>
  <si>
    <t>LISSETTE MARIA JIMENEZ</t>
  </si>
  <si>
    <t>GASTOS POR TRANSPORTE</t>
  </si>
  <si>
    <t>OFIC.#437-2014</t>
  </si>
  <si>
    <t>CLEMENTINA SUERO SANCHEZ</t>
  </si>
  <si>
    <t>OFIC.#655</t>
  </si>
  <si>
    <t>FOTOS COPIAS Y MATERIAL GASTABLE</t>
  </si>
  <si>
    <t>OFIC.#283/2016</t>
  </si>
  <si>
    <t>CONFERENCIA DEL EPISCOPADO DOMINICANO</t>
  </si>
  <si>
    <t>SEGUNDO PAGO DE CONVENIO ENTRE EL MINERD Y EL EPISCOPADO.</t>
  </si>
  <si>
    <t>FACT.A010010011500000040</t>
  </si>
  <si>
    <t xml:space="preserve">FACT. A010010011500000054 </t>
  </si>
  <si>
    <t>FACT.A010010011500000252</t>
  </si>
  <si>
    <t>FACT. P010010011501781056</t>
  </si>
  <si>
    <t>FACT.A010010011500000399</t>
  </si>
  <si>
    <t>FACT.P010010011501980616</t>
  </si>
  <si>
    <t xml:space="preserve">SERVICIOS PUBLICIDAD </t>
  </si>
  <si>
    <t>FACT. A010010011500001663</t>
  </si>
  <si>
    <t xml:space="preserve"> FACT.A010010011500001590</t>
  </si>
  <si>
    <t>FACT. A010010011500001268</t>
  </si>
  <si>
    <t>FACT.A010010011500001508</t>
  </si>
  <si>
    <t>CUB.04 (CONTR.1309-2007)</t>
  </si>
  <si>
    <t>JUAN FRANCISCO SANTILLAN GUZMAN</t>
  </si>
  <si>
    <t>REMODELACION Y AMPLIACION DE CENTRO</t>
  </si>
  <si>
    <t>FACT. P010010011502392904</t>
  </si>
  <si>
    <t>FACT. P010010011502392905</t>
  </si>
  <si>
    <t>FACT. A010010011500000020-A010010011500000022 (LIB.DEV.)</t>
  </si>
  <si>
    <t>FACT.A010010011500000038 (TOTAL ORDEN DE PAGO $82,225.35)</t>
  </si>
  <si>
    <t>FACT.A010010011500000037 (TOTAL ORDEN DE PAGO $39,178.95)</t>
  </si>
  <si>
    <t>FACT-A010010011500000011</t>
  </si>
  <si>
    <t>FACT. A01001001150000009 (TOTAL ORDEN DE PAGO 75,331.20)</t>
  </si>
  <si>
    <t>FACT.A0100100115000000 018</t>
  </si>
  <si>
    <t>FACT.P010010011502092705,2706,2707</t>
  </si>
  <si>
    <t>ARELIS BITIRCIA SANCHEZ PRESINAL</t>
  </si>
  <si>
    <t>FACT.A010010011500000047</t>
  </si>
  <si>
    <t>FACT. A010010011500000355</t>
  </si>
  <si>
    <t>FACT.A010010011500000170 (TOTAL ORDEN DE PAGO $70,269)</t>
  </si>
  <si>
    <t>FACT.A010010011500000171 (LIB.DEV.)</t>
  </si>
  <si>
    <t>FACT. A010010011500000563( TOTAL-1,019,763.77)</t>
  </si>
  <si>
    <t>FACT. 00000004(MONTO ORDEN $24,218)</t>
  </si>
  <si>
    <t>FACT. A010010011500000114</t>
  </si>
  <si>
    <t>ALIMENTACION Y ALQUILERES</t>
  </si>
  <si>
    <t>FACT. A010010011500000052</t>
  </si>
  <si>
    <t>A010010011500000046 (MONTO TOTAL ORDEN DE PAGO $103,604.00</t>
  </si>
  <si>
    <t>FACT. A010010011500000703</t>
  </si>
  <si>
    <t>FACT. A010010011500000482</t>
  </si>
  <si>
    <t>FACT. A010010011500000656</t>
  </si>
  <si>
    <t>FACT. A010010011500000510-14</t>
  </si>
  <si>
    <t>OFIC.982-2013</t>
  </si>
  <si>
    <t>EDUPROGRESO SR</t>
  </si>
  <si>
    <t>REEMBOLSO DE PAGO DE ITBIS</t>
  </si>
  <si>
    <t>FACT.A010010011500000008</t>
  </si>
  <si>
    <t>LANIN FRANCISCO ALBERTO PAULINO COSTE</t>
  </si>
  <si>
    <t>SERVICIOS PARA CAPACITACION DE TECNICOS DEL AREA DE EDUCACION</t>
  </si>
  <si>
    <t>FACT. A010010011500004332</t>
  </si>
  <si>
    <t>FACT. A010010011500004382</t>
  </si>
  <si>
    <t>FACT.A010010011500004406</t>
  </si>
  <si>
    <t>COMPRAS ARREGLOS FLORALES</t>
  </si>
  <si>
    <t>COMPRA ARREGLOS FLORALES</t>
  </si>
  <si>
    <t>FACT.P010010011500025488</t>
  </si>
  <si>
    <t>COSMOPOLITAN WORLD SRL</t>
  </si>
  <si>
    <t>ADQUISICION DE MOBILIARIA .</t>
  </si>
  <si>
    <t>OFIC.#1013-2014</t>
  </si>
  <si>
    <t>DGA#877-2014</t>
  </si>
  <si>
    <t>FACT. A010010011500000024</t>
  </si>
  <si>
    <t>SERVICIOS DE ALQUILER DE CAMIONETAS</t>
  </si>
  <si>
    <t>FACT.A010010011500000074 OP$91,456.00</t>
  </si>
  <si>
    <t>FACT.A010010011500002363</t>
  </si>
  <si>
    <t>SERVICIOS DE REPARACION DE VEHICULOS</t>
  </si>
  <si>
    <t>FACT.A010010011500002659</t>
  </si>
  <si>
    <t>A010010011500003868</t>
  </si>
  <si>
    <t>FACT.P0100100118</t>
  </si>
  <si>
    <t>TALLER PAOLA</t>
  </si>
  <si>
    <t>FACT.A01001001150000765</t>
  </si>
  <si>
    <t>FACT.A010010011500000238</t>
  </si>
  <si>
    <t>FACT.A010010011500000246</t>
  </si>
  <si>
    <t>FACT.A010010011500000027</t>
  </si>
  <si>
    <t>FACT.P010010011501980640</t>
  </si>
  <si>
    <t>FACT.P010010011501704840</t>
  </si>
  <si>
    <t>FACT.01001001500000025</t>
  </si>
  <si>
    <t>FACT.A010010011500000032</t>
  </si>
  <si>
    <t>FACT.P010010011502847203</t>
  </si>
  <si>
    <t>FACT.A010010011500000124</t>
  </si>
  <si>
    <t>FACT.A10010011500000130 Y131</t>
  </si>
  <si>
    <t>FACT.A010010011500000049</t>
  </si>
  <si>
    <t>FACT.A010010011500000055 Y 56</t>
  </si>
  <si>
    <t>FACT.A0100100115000047-48-49</t>
  </si>
  <si>
    <t>FACT.P010010011502700526</t>
  </si>
  <si>
    <t>FACT.P010010011502700518</t>
  </si>
  <si>
    <t>FACT. P010010011502700523 (LIB.DEV)</t>
  </si>
  <si>
    <t>FACT. A010011500000536</t>
  </si>
  <si>
    <t>FACT. A010010011500503</t>
  </si>
  <si>
    <t>FACT. A010010011500483</t>
  </si>
  <si>
    <t>FACT.A010010011500001762</t>
  </si>
  <si>
    <t xml:space="preserve">FACT. AO10010011500001603 (MONTO TOTAL ORDEN DE PAGO $141,836) </t>
  </si>
  <si>
    <t>FACT.A010011500001076</t>
  </si>
  <si>
    <t>FACT.A010010011500032792</t>
  </si>
  <si>
    <t>FACT.A030030011500001904</t>
  </si>
  <si>
    <t>FACT.A010010011500000204</t>
  </si>
  <si>
    <t>FACT.A100100115000000205 Y 206</t>
  </si>
  <si>
    <t>CONTR.0185-ANTICIPO 20%</t>
  </si>
  <si>
    <t>FACTS.A010010011500000045 46 47 Y 48</t>
  </si>
  <si>
    <t>COMPRA DE DISPOSITIVO DE INTERNET</t>
  </si>
  <si>
    <t>SERVICIOS DE REFIGERIO Y TRANSPORTE</t>
  </si>
  <si>
    <t>FACT.A010010011500000170</t>
  </si>
  <si>
    <t>JAIME TOMAS FRIAS CARELA</t>
  </si>
  <si>
    <t>OFIC.# 049-2014 (TOTAL OP 462,000)</t>
  </si>
  <si>
    <t>JUANA PEREZ PAYANO</t>
  </si>
  <si>
    <t>TRANSPORTE, VIATICO, Y MATERIAL GASTABLE</t>
  </si>
  <si>
    <t>OFICIO.489-2014</t>
  </si>
  <si>
    <t>TRANSPORTE, HOSPEDAJE</t>
  </si>
  <si>
    <t xml:space="preserve">VIATICOS Y TRANPORTE </t>
  </si>
  <si>
    <t>OFICIO. 458-2014 (MONTO TOTAL OP 123,990)</t>
  </si>
  <si>
    <t>TRANSPORTE, VIATICOS</t>
  </si>
  <si>
    <t xml:space="preserve"> VIATICOS</t>
  </si>
  <si>
    <t>OFICIO. 398-2014</t>
  </si>
  <si>
    <t>OFICIO.404-2014 (TOTAL OP 97,495)</t>
  </si>
  <si>
    <t>OFIC.403-2014 (TOTAL OP 32,270)</t>
  </si>
  <si>
    <t>TRANSPORTE Y ALOJAMIENTO</t>
  </si>
  <si>
    <t>OFICIO.557-2014</t>
  </si>
  <si>
    <t>OFICIO.414-2015 (MONTO TOTAL OP 27,276,180)</t>
  </si>
  <si>
    <t>TRANSPORTE Y ALIMENTOS</t>
  </si>
  <si>
    <t>OFICIO. 463-2014 (MONTO TOTAL OP 129,650)</t>
  </si>
  <si>
    <t xml:space="preserve">TRANSPORTE Y SUSTENTACION </t>
  </si>
  <si>
    <t>OFICIO. 571-2014</t>
  </si>
  <si>
    <t>OFICIO. 459-2014</t>
  </si>
  <si>
    <t>OFICIO. 540-2014</t>
  </si>
  <si>
    <t>OFIC.#48-2014</t>
  </si>
  <si>
    <t>ELVIS Q GARCIA UREÑA</t>
  </si>
  <si>
    <t>OFICIO. 106-2015 (MONTO TOTAL OP 6,541,100)</t>
  </si>
  <si>
    <t>REFRIGERIO Y TRANSPORTE</t>
  </si>
  <si>
    <t>OFICIO. 747-2014</t>
  </si>
  <si>
    <t>OFICIO. 756-2014 (MONTO TOTAL OP 2,500,000)</t>
  </si>
  <si>
    <t>OFICIO. 487-2014 (MONTO TOTAL OP 1,987,050)</t>
  </si>
  <si>
    <t>TRANSPORTE, MATERIAL GASTABLE Y REFRIGERIO</t>
  </si>
  <si>
    <t>OFICIO. 543-2014</t>
  </si>
  <si>
    <t>FACT. A01001001152339907</t>
  </si>
  <si>
    <t>OFIC.577-2014</t>
  </si>
  <si>
    <t>FACT. A010010011500000124</t>
  </si>
  <si>
    <t>OFICIO.552-2014</t>
  </si>
  <si>
    <t>GASTOS DE REFRIGERIO Y MATERIAL GASTABLE</t>
  </si>
  <si>
    <t>OFICIO. 450-2014</t>
  </si>
  <si>
    <t xml:space="preserve">REFRIGERIO </t>
  </si>
  <si>
    <t>OFICIO. 414-2015 (MONTO TOTAL OP. 27,276,180)</t>
  </si>
  <si>
    <t>OFICIO. 556-2014</t>
  </si>
  <si>
    <t>OFICIO.#265-2014</t>
  </si>
  <si>
    <t>GASTOS COMBUSTIBLE</t>
  </si>
  <si>
    <t>FACT. A020010011500001886</t>
  </si>
  <si>
    <t>POLIZA SEGUROS STAFF EJECUTIVO</t>
  </si>
  <si>
    <t>TRANSFERENCIA A LOS POLITECNICOS, INST. PUBLICAS</t>
  </si>
  <si>
    <t xml:space="preserve">CENTRO DE FORMACION Y DESARROLLO INTEGRAL PADRE FANTINO </t>
  </si>
  <si>
    <t xml:space="preserve">PAGOS SERVICIOS BASICOS </t>
  </si>
  <si>
    <t>FACT.A010010011500001886</t>
  </si>
  <si>
    <t>FACT. A010010011500000342</t>
  </si>
  <si>
    <t xml:space="preserve">ADQUISICION USB </t>
  </si>
  <si>
    <r>
      <t>FACT.</t>
    </r>
    <r>
      <rPr>
        <sz val="10"/>
        <color theme="1"/>
        <rFont val="Calibri"/>
        <family val="2"/>
        <scheme val="minor"/>
      </rPr>
      <t>A010010011500000023</t>
    </r>
  </si>
  <si>
    <t xml:space="preserve">SOLUCIONES EMPRESARIALES Y DE NEGOCIOS DIAZ MORE </t>
  </si>
  <si>
    <t xml:space="preserve">ADQUISION EQUIPOS INFORMATICOS </t>
  </si>
  <si>
    <t>FACT.A010010011500001065</t>
  </si>
  <si>
    <t xml:space="preserve">HOTEL DUQUE DE WELLINGTON </t>
  </si>
  <si>
    <t>SERVICIO CATERING Y ALQUILERES</t>
  </si>
  <si>
    <t>ADQUISICION DE LABORATORIOS</t>
  </si>
  <si>
    <t>FACT. A010010011500000015 ALQUILER SALA</t>
  </si>
  <si>
    <t>FACT. A010010011500000053-54-55-56-57</t>
  </si>
  <si>
    <t>CUB.05 CONTR.# 2941-13</t>
  </si>
  <si>
    <t>CUB.02 CONTR.#0585-14</t>
  </si>
  <si>
    <t>CUB.02 CONTR# 1163</t>
  </si>
  <si>
    <t>COMPAÑÍA INVERSIONES Y CONSTRUCCIONES DEL CARIBE PL IDC</t>
  </si>
  <si>
    <t>CUB.04 Y ADICIONAL CONTR.#2709-13</t>
  </si>
  <si>
    <t xml:space="preserve">COMPAÑÍA CONSTRUCTORA MARRERO DIAZ </t>
  </si>
  <si>
    <t>CUB.04 Y ADICIONAL CONTR.#0708-14</t>
  </si>
  <si>
    <t xml:space="preserve">ING. ABRAHAM PEREZ CORNIEL </t>
  </si>
  <si>
    <t>FACT.A010010011500000976</t>
  </si>
  <si>
    <t xml:space="preserve">RENOVACION CUENTA </t>
  </si>
  <si>
    <t xml:space="preserve">TELECBLE SAMANA </t>
  </si>
  <si>
    <t>CUB. 3 ADICIONAL Y FINAL CONTR# 2177-2012</t>
  </si>
  <si>
    <t>CUB. 6 FINAL CONTR.#2674-2013</t>
  </si>
  <si>
    <t>CUB.3 ADICIONAL CONTR.#2927-2013</t>
  </si>
  <si>
    <t>CUB. 1 ADICIONAL CONTR.#2947-2013</t>
  </si>
  <si>
    <t>CUB. 3 CONTR.#0600-2014</t>
  </si>
  <si>
    <t>CUB. 3 CONTR.#0523-2014</t>
  </si>
  <si>
    <t>AVANCE 20% CONTR.#1180-2015</t>
  </si>
  <si>
    <t>CUB. 5 CONTR.#0666-2014</t>
  </si>
  <si>
    <t>CUB. 4 ADICIONAL Y FINAL CONTR.#2925-2013</t>
  </si>
  <si>
    <t>CUB. 5 FINAL CONTR.#2715-2013</t>
  </si>
  <si>
    <t>ODY TRADING</t>
  </si>
  <si>
    <t xml:space="preserve">CONSORCIO TAYADA </t>
  </si>
  <si>
    <t>ADQUISICION DE MOBILIARIO COMPLEMENTARIO</t>
  </si>
  <si>
    <t>DARIO BARDEMAL FERNANDEZ SANTOS</t>
  </si>
  <si>
    <t xml:space="preserve">CENTRO DE FORMACION INTEGRAL JUVENTUD Y FAMILIA </t>
  </si>
  <si>
    <t>SERVICIOS DE ALIMENTACION Y ALQUILERES</t>
  </si>
  <si>
    <t>SERVICIO ALIMENTACION</t>
  </si>
  <si>
    <t>FACT. A010010011500000009</t>
  </si>
  <si>
    <t>FACT. A010010011500000254</t>
  </si>
  <si>
    <t>PLACA RECONOCIEMIENTO E IMPRESIÓN BANNER</t>
  </si>
  <si>
    <t>NIQUELADOS Y CROMADOS HERMANOS ALMONTE</t>
  </si>
  <si>
    <t>FRAMISA SOLUTION</t>
  </si>
  <si>
    <t>FACT. A010010011500000012</t>
  </si>
  <si>
    <t>CONTRATACION AULA PARA FERIA DEL LIBRO</t>
  </si>
  <si>
    <t>FACT. A010010011500001148 (OP $471,321.50)</t>
  </si>
  <si>
    <t>FACT. A010010011500001122 (OP $35,636)</t>
  </si>
  <si>
    <t>FACT. A010010011500001332 (OP $105,588.76)</t>
  </si>
  <si>
    <t>FACT. A010010011500001100 (OP $297,000)</t>
  </si>
  <si>
    <t>ANTICIPO CONTR.#0914</t>
  </si>
  <si>
    <t>FACT.A010010011500000166 (TOTAL ORDEN $36,580.00)</t>
  </si>
  <si>
    <t>FACTURA #A010010011500000165 (OP$30,680.00)</t>
  </si>
  <si>
    <t>FACT. A010010011500000284</t>
  </si>
  <si>
    <t>CONSORCIO SERVIGLOBE</t>
  </si>
  <si>
    <t>CUB.01 CONTR# 1273-15</t>
  </si>
  <si>
    <t xml:space="preserve">COMPAÑÍA POWER TECH SOLUTIONS </t>
  </si>
  <si>
    <t xml:space="preserve">PRESTACIONES LABORALES SEGUN OFICIO #1081/2013 </t>
  </si>
  <si>
    <t>FACT. A010010000000003</t>
  </si>
  <si>
    <t>EH MEDINA Y ASOCIADOS</t>
  </si>
  <si>
    <t>ADQUISICION NEUMATICOS</t>
  </si>
  <si>
    <t>FACT. A010010011500001711 (MONTO TOTAL ORDEN DE PAGO $248,363.84)</t>
  </si>
  <si>
    <t>MULTISERVICIOS HERMES</t>
  </si>
  <si>
    <t>FACT. A010010011500000241</t>
  </si>
  <si>
    <t xml:space="preserve">IMPRESIÓN Y DIAGRAMACION </t>
  </si>
  <si>
    <t>CENTRO SERVICIOS P &amp; M</t>
  </si>
  <si>
    <t>FACT. A010010011500000031</t>
  </si>
  <si>
    <t>ALQUILER SONIDO, MESA, TARIMA</t>
  </si>
  <si>
    <t>FACT. A010010011500000026</t>
  </si>
  <si>
    <t>SOLUCIONES EMPRESARIALES Y DE NEGOCIOS DIAZ MORE</t>
  </si>
  <si>
    <t>FACT. A010010011500000122</t>
  </si>
  <si>
    <t>ESPECTACULO ARTISTICO</t>
  </si>
  <si>
    <t>FACT. A010010011500000551</t>
  </si>
  <si>
    <t>FACT. A010010011500002506</t>
  </si>
  <si>
    <t>FACT. A010010011500000158</t>
  </si>
  <si>
    <t>COMPAÑÍA ANGARITA INVESTMENT</t>
  </si>
  <si>
    <t>FACT. A010010011500004153</t>
  </si>
  <si>
    <t>FACT. A010010011500000293-0294</t>
  </si>
  <si>
    <t>CORAABO</t>
  </si>
  <si>
    <t>MATERIALES ELECTRICOS</t>
  </si>
  <si>
    <t>FACT. A010010011500001661</t>
  </si>
  <si>
    <t>ADQUISICION EQUIPOS SEGURIDAD Y CONTROL</t>
  </si>
  <si>
    <t>FACT.A010010011500000650</t>
  </si>
  <si>
    <t>IMPRESIÓN MATERIALES</t>
  </si>
  <si>
    <t>FACT. A030010011500008820 (MONTO TOTAL OP 1,714,010.62)</t>
  </si>
  <si>
    <t>FACT. A010010011500000074</t>
  </si>
  <si>
    <t xml:space="preserve">FACT .A010010011500000062 </t>
  </si>
  <si>
    <t>FACT. A010010011500000071</t>
  </si>
  <si>
    <t>ENERGIA ELECTRICA</t>
  </si>
  <si>
    <t>ADQUISICION EQUIPOS ROBOTICA</t>
  </si>
  <si>
    <t>FACT. A0100100115800000077</t>
  </si>
  <si>
    <t>FACT. A010010011500000055 (MONTO TOTAL ORDEN DE PAGO $843,349.18)</t>
  </si>
  <si>
    <t>FACT. A020010011500010681</t>
  </si>
  <si>
    <t>FACT.A0100100115000000101</t>
  </si>
  <si>
    <t>FACT.A010010011500000084</t>
  </si>
  <si>
    <t>FACT. A010010011500000981</t>
  </si>
  <si>
    <t>ALQUILER SISTEMA SONIDO</t>
  </si>
  <si>
    <t>FACT. A010010011500000327</t>
  </si>
  <si>
    <t xml:space="preserve">CUB.03 ADICIONAL Y FINAL CONTR.# 1111Y 660 </t>
  </si>
  <si>
    <t>MANTENIMIENTO</t>
  </si>
  <si>
    <t>FACT.A080010051500001210</t>
  </si>
  <si>
    <t>FACT. A080010051500001329</t>
  </si>
  <si>
    <t>FACT. A080010051500001239</t>
  </si>
  <si>
    <t>FACT. A080010051500001270</t>
  </si>
  <si>
    <t>FACT. A0800100501100311126</t>
  </si>
  <si>
    <t>FACT. A080010051500001362</t>
  </si>
  <si>
    <t>FACT. A080010051500001393</t>
  </si>
  <si>
    <t>FACT. A010010011500002254</t>
  </si>
  <si>
    <t>FACT.  A010010011500002170-2171 - 2172</t>
  </si>
  <si>
    <t>FACT.A010010011500000073</t>
  </si>
  <si>
    <t>FACT. A01001001150000070</t>
  </si>
  <si>
    <t>FACT. A01001001150000003</t>
  </si>
  <si>
    <t>FACT. A010010011500000096</t>
  </si>
  <si>
    <t>PROTECTORA NACIONAL RANCIER</t>
  </si>
  <si>
    <t>GOLDEN HOUSE HOTEL Y RESTAURANT, SRL</t>
  </si>
  <si>
    <t>FACT. A010010011500004293</t>
  </si>
  <si>
    <t>IMPRESIÓN DOCUMENTOS.</t>
  </si>
  <si>
    <t>EMILIO DUCLERIS RUBIO PENA</t>
  </si>
  <si>
    <t>AQUISICION DE EQUIPOS INFORMATICO</t>
  </si>
  <si>
    <t>FACT. A010010011500000063</t>
  </si>
  <si>
    <t>PLUS INMOBILIARIA</t>
  </si>
  <si>
    <t xml:space="preserve">ALQUILER ESTACIONAMIENTO </t>
  </si>
  <si>
    <t>LUNES SUPLIDORES DE OFICINA SRL. (CESION CREDITO)</t>
  </si>
  <si>
    <t>FACT. A010010011500000287</t>
  </si>
  <si>
    <t>FACT. A010010011500000062</t>
  </si>
  <si>
    <t>FACT. A010010011500002097</t>
  </si>
  <si>
    <t>BAKERSTREET HOLDING</t>
  </si>
  <si>
    <t>FACT. P10010011500009012-9013</t>
  </si>
  <si>
    <t>INDUSTRIAS DE MUEBLES METALICOS</t>
  </si>
  <si>
    <t>FACT. A040010011500000013</t>
  </si>
  <si>
    <t>FACTURA #A010010011500004702</t>
  </si>
  <si>
    <t>FACT.A010010011500003833</t>
  </si>
  <si>
    <t>FACT. A010010011500000093</t>
  </si>
  <si>
    <t>BACHIPLANES MODERNOS, SRL</t>
  </si>
  <si>
    <t>SERV. DE ALQ. DE RADIO DE LA COMUN. PARA EVENTO</t>
  </si>
  <si>
    <t>FACT. A010010011500002241-42-43-52</t>
  </si>
  <si>
    <t>CUB. 03 CONTR.#2699-2013</t>
  </si>
  <si>
    <t>FACT. A010010011500000239</t>
  </si>
  <si>
    <t>PROVEEDOR:</t>
  </si>
  <si>
    <t>CUB.01 CONTR.#0537-1</t>
  </si>
  <si>
    <t>GRUPO RIOLIMA</t>
  </si>
  <si>
    <t>FACT.A010010011500000087-88-89</t>
  </si>
  <si>
    <t>TICKETS COMBUSTIBLE</t>
  </si>
  <si>
    <t>FACT.A010010011500000090-91-92-93-94</t>
  </si>
  <si>
    <t>FACT. A020010011500002131</t>
  </si>
  <si>
    <t>FACT.A010010011500002362</t>
  </si>
  <si>
    <t xml:space="preserve">PRODUCTIVE BUSSINESS DOMINICANA </t>
  </si>
  <si>
    <t>ADQUISICION ETIQUETAS TERMICAS</t>
  </si>
  <si>
    <t>FACT. A010010011500000255</t>
  </si>
  <si>
    <t>SERVICIOS FOTOCOPIAS</t>
  </si>
  <si>
    <t>FACT. A010010011500000212-213-214-215-219-220</t>
  </si>
  <si>
    <t>CUB.03 CONTR.#0775</t>
  </si>
  <si>
    <t>CONSORCIO BDT</t>
  </si>
  <si>
    <t>FACTURA CORRESPONDIENTE AL MES DE SEPTIEMBRE DEL  AÑO 2017</t>
  </si>
  <si>
    <t>CUB.05 CONTR.#2622-13</t>
  </si>
  <si>
    <t>CUB.05 CONTR. #0039-13</t>
  </si>
  <si>
    <t>FACT. A010010011500000097</t>
  </si>
  <si>
    <t>FACT. A010010011500000289-90-91</t>
  </si>
  <si>
    <t>FACT. A010010011500001263-64-65-66-67-68-69-70-71-72-73-74-75-76-77-78-79-80-81-82</t>
  </si>
  <si>
    <t>FACT.A010010011500002231-2139-2140</t>
  </si>
  <si>
    <t>MVP MENSAJERIA PREMIUM SRL</t>
  </si>
  <si>
    <t>ISOLUX, SRL</t>
  </si>
  <si>
    <t>FACT. A010010011500001349</t>
  </si>
  <si>
    <t>ORTRO CHEMICAL, SRL</t>
  </si>
  <si>
    <t>FACT.A010010011500015366</t>
  </si>
  <si>
    <t>BOLETO AEREOS</t>
  </si>
  <si>
    <t>FACT.P010010011500000243</t>
  </si>
  <si>
    <t xml:space="preserve">ADQUISICION DE FUNDAS PLASTICAS </t>
  </si>
  <si>
    <t>CONTR.0225-2017</t>
  </si>
  <si>
    <t>ABC SOTFWARE (antonio bienevenido)</t>
  </si>
  <si>
    <t>FACT.A010010011500000297-300-302</t>
  </si>
  <si>
    <t>FACT. A030010011500000136</t>
  </si>
  <si>
    <t>ADQUISICION DE MATERIALES DE REDES</t>
  </si>
  <si>
    <t>FACTURA #A0100100115000000509-10-11</t>
  </si>
  <si>
    <t>FACTURA #A0100100115000000512-13-14</t>
  </si>
  <si>
    <t>FACT. A0100100115000005608</t>
  </si>
  <si>
    <t>SUNIX PETROLEUM</t>
  </si>
  <si>
    <t>FACT. A010010011500000143</t>
  </si>
  <si>
    <t>IMPRESOS TURISTICOS A &amp; T (IMPRETUR), SRL</t>
  </si>
  <si>
    <t>IMPRESIÓN DE DOC. ESCOLARES</t>
  </si>
  <si>
    <t>CUB.01 CONTR.#1168-15</t>
  </si>
  <si>
    <t>COMPANIA RYDYLYAR BUSINESS, SRL</t>
  </si>
  <si>
    <t>CUB. 2, CONTR. 1040-15</t>
  </si>
  <si>
    <t>FREDDY FERNELIS OGANDO CAMILO</t>
  </si>
  <si>
    <t>LLANTAS Y NEUMATICOS</t>
  </si>
  <si>
    <t>COMPANIA R-SOSA, SRL</t>
  </si>
  <si>
    <t>CUB. 5 (ADICIONAL Y FINAL) CONTR #2692-13</t>
  </si>
  <si>
    <t>OFINOVA</t>
  </si>
  <si>
    <t>FACT. A010010011500000641</t>
  </si>
  <si>
    <t>CASTING SCORPION SRL</t>
  </si>
  <si>
    <t>SERVICIOS DE ALQUILER DE LUCES</t>
  </si>
  <si>
    <t>FACT. A010010011500000339</t>
  </si>
  <si>
    <t>ADQUISICION DE MATERIALES GASTABLES</t>
  </si>
  <si>
    <t>FACT. A01001001150000246</t>
  </si>
  <si>
    <t>FACT.A010010011500010171-72</t>
  </si>
  <si>
    <t>FACT.A010010011500000046-47</t>
  </si>
  <si>
    <t>FACT. A010010011500000072</t>
  </si>
  <si>
    <t>OFIC.  907</t>
  </si>
  <si>
    <t>OFICINA TECNICA PROVINCIAL DE SALCEDO</t>
  </si>
  <si>
    <t>FACT. A010010011500001309-10-11-12-13-14-15-16-17</t>
  </si>
  <si>
    <t>FACT. A010010011500003957</t>
  </si>
  <si>
    <t>FACT. A010010011500001298</t>
  </si>
  <si>
    <t>FACT.A01001001150000107-08-09-10-11-12-13-14-15-16</t>
  </si>
  <si>
    <t>FACT.A010010011500001299-1300-01-02-03-04-05-06-07-08</t>
  </si>
  <si>
    <t>OFIC.  908</t>
  </si>
  <si>
    <t>AGENCIA DE VIAJES MILENA TOURS</t>
  </si>
  <si>
    <t>FACT.A010010011500003968</t>
  </si>
  <si>
    <t>FACT.A010010011500002560-2561</t>
  </si>
  <si>
    <t>MOTO MARITZA</t>
  </si>
  <si>
    <t>CUB.11 Y ADICIONAL CONTR.#541-2016</t>
  </si>
  <si>
    <t>FACT. A010010011500025728</t>
  </si>
  <si>
    <t>CENTRO FERRETERO HISPANIOLA</t>
  </si>
  <si>
    <t>ADQUISION CONTENEDORES Y ZAFACONES</t>
  </si>
  <si>
    <t>INGENIERIA ELECTRICA CORDERO HACHE</t>
  </si>
  <si>
    <t>CONTRATACION SERVICIO MENSAJERIA</t>
  </si>
  <si>
    <t>FACT.A010010011500000099-100</t>
  </si>
  <si>
    <t>FACT.A01001001150000010101-102-103-104-105-106</t>
  </si>
  <si>
    <t>CUB.03 ADICIONAL Y FINAL, CONTR.#0675-13</t>
  </si>
  <si>
    <t xml:space="preserve">JOSEFINA DEL CARMEN MUÑOZ GUTIERREZ </t>
  </si>
  <si>
    <t xml:space="preserve">SALON, ALIMENTOS </t>
  </si>
  <si>
    <t>FACT. A010010011536-37-38-39-40-41-42-43</t>
  </si>
  <si>
    <t>FACT. A010010011500000069</t>
  </si>
  <si>
    <t>FACT.A010010011500000012</t>
  </si>
  <si>
    <t>GOMEZ MAGALLANES 360,SRL</t>
  </si>
  <si>
    <t>MANTENIMIENTO ASCENSORES</t>
  </si>
  <si>
    <t>FACT.A010010011500000707</t>
  </si>
  <si>
    <t>FACT.A010010011500002566-2567</t>
  </si>
  <si>
    <t>FACT.P010010011502700527</t>
  </si>
  <si>
    <t>FACT.P010010011502700524</t>
  </si>
  <si>
    <t>FACT.P010010011502700517</t>
  </si>
  <si>
    <t>NOTA TRAMITE#909-2017</t>
  </si>
  <si>
    <t xml:space="preserve">FUNDACION CRUZ JIMINIAN </t>
  </si>
  <si>
    <t xml:space="preserve">AYUDA ECONOMICA </t>
  </si>
  <si>
    <t>FACT. CORRESP. AGOSTO, SEPT, OCT, NOV, DIC- 2015</t>
  </si>
  <si>
    <t>AOR DOMINICANA</t>
  </si>
  <si>
    <t xml:space="preserve">JUAN ELECTRO IMPORT </t>
  </si>
  <si>
    <t>CUB.03.</t>
  </si>
  <si>
    <t>JEFATURA DE ESTADO MAYOR</t>
  </si>
  <si>
    <t>RAPARACION DE BUTACAS</t>
  </si>
  <si>
    <t xml:space="preserve">CUB.04 </t>
  </si>
  <si>
    <t xml:space="preserve">ALQUILER PLANTA </t>
  </si>
  <si>
    <t>MATERIALES FERRETEROS</t>
  </si>
  <si>
    <t>FACT. A010010011500000184</t>
  </si>
  <si>
    <t xml:space="preserve">HOTEL DON JUAN </t>
  </si>
  <si>
    <t xml:space="preserve">SERVICIO ALOJAMIENTO Y ALIMENTOS </t>
  </si>
  <si>
    <t>FACT. A010010011500000292-93-94-95-96-97</t>
  </si>
  <si>
    <t>FACT. A010010011500001346</t>
  </si>
  <si>
    <t>IMPRESORA KELVIS</t>
  </si>
  <si>
    <t>IMPRESIÓN MATERIALES FERIA LIBRO-2016</t>
  </si>
  <si>
    <t>FACT. A020010011500001625</t>
  </si>
  <si>
    <t>BOSQUESA</t>
  </si>
  <si>
    <t>FACT.A010010031500053584</t>
  </si>
  <si>
    <t>POLIZA 2-2-502-0226658 PERIODO 03/08/2017-06/05/2018</t>
  </si>
  <si>
    <t>OFFITEK</t>
  </si>
  <si>
    <t>FACT. A010010011500000003 (MONTO TOTAL ORDEN DE PAGO $695,695.47)</t>
  </si>
  <si>
    <t>OFIC.DIGES#711-2017</t>
  </si>
  <si>
    <t>FACT. A010010011500000131</t>
  </si>
  <si>
    <t>FACT. A0100100115000000116</t>
  </si>
  <si>
    <t>OFIC. OCI#1338-2017</t>
  </si>
  <si>
    <t xml:space="preserve">OFICINA DE COOPREACION INTERNACIONAL </t>
  </si>
  <si>
    <t xml:space="preserve">TRANSFERENCIA DE RECURSOS </t>
  </si>
  <si>
    <t>FACT. A010010011500000445</t>
  </si>
  <si>
    <t>IMPRESIÓN CUADERNILLO</t>
  </si>
  <si>
    <t xml:space="preserve">INVERSIONES CORGARHI </t>
  </si>
  <si>
    <t>FACT. A010010011500000222-223-224-225-227-228-229-230-231</t>
  </si>
  <si>
    <t>AYUNTAMIENTO  MUNICIPIO DE SANTIAGO</t>
  </si>
  <si>
    <t>FACT. A010010011500000513</t>
  </si>
  <si>
    <t xml:space="preserve">SERVICIO APLICACIÓN MOVIL </t>
  </si>
  <si>
    <t>PUBLICIDAD Y PROPAGANDA</t>
  </si>
  <si>
    <t>conv.0074 y 0206-2</t>
  </si>
  <si>
    <t>FACT.A010010011500000059</t>
  </si>
  <si>
    <t>FACT.A010010011500000056-57-58</t>
  </si>
  <si>
    <t>FACT.A010010011500000050-51-52-53-54-55</t>
  </si>
  <si>
    <t>FACT. A010010011500000336</t>
  </si>
  <si>
    <t xml:space="preserve">KIT CABLES </t>
  </si>
  <si>
    <t>FACT. A010010011500001319-20-21-22-23-24-25-26-27-28-29-30-31-32-33-34-35-36</t>
  </si>
  <si>
    <t>FACT. A010010011500000058</t>
  </si>
  <si>
    <t>ADQUISICION SUMINISTRO OFICINA</t>
  </si>
  <si>
    <t>CARLOS EUSEBIO TRINIDAD</t>
  </si>
  <si>
    <t>CUB.14 ADICIONAL</t>
  </si>
  <si>
    <t xml:space="preserve">CONSTRUCTORA YUNES </t>
  </si>
  <si>
    <t>CUB.03 CONTR.#0680-13</t>
  </si>
  <si>
    <t xml:space="preserve">COMPAÑÍA ROBERTO CRUZ INGENIERIA Y PREFABRICADO </t>
  </si>
  <si>
    <t>OFIC. OCI#1551-2017</t>
  </si>
  <si>
    <t>OFICINA DE COOPERACION INTERNACIONAL OCI</t>
  </si>
  <si>
    <t>CONSTRUCCION AULAS MOVILES</t>
  </si>
  <si>
    <t>ALQULER PLANTA ELECTRICA</t>
  </si>
  <si>
    <t>FACT. A010010011500000883</t>
  </si>
  <si>
    <t>ADQUISION TRANSFER PLANTA ELECTRICA</t>
  </si>
  <si>
    <t>FACT. A010010011500000110</t>
  </si>
  <si>
    <t>CUB.01 CONTR.#1171-15</t>
  </si>
  <si>
    <t xml:space="preserve">COMPAÑÍA DISEC DISEÑOS SERVICIOS </t>
  </si>
  <si>
    <t>FACTURA #A010010011500000505-506</t>
  </si>
  <si>
    <t>FACT. A010010011500000242-43-44-45-46</t>
  </si>
  <si>
    <t>FACT. A010010011500000247-248-249-250-251</t>
  </si>
  <si>
    <t>FACT. A010010011500000232-233-234-235-236</t>
  </si>
  <si>
    <t>FACTURA #A010010011500000426</t>
  </si>
  <si>
    <t>FACT. A010010011500004313</t>
  </si>
  <si>
    <t>FACT. A010010011500000252-53-54-55-56-57-58-59-60-61-62</t>
  </si>
  <si>
    <t>FACT. A0115000000115</t>
  </si>
  <si>
    <t>CARE CHEM DOMINICANA</t>
  </si>
  <si>
    <t>ADQUISICION MATERIAL DE LIMPIEZA</t>
  </si>
  <si>
    <t>FACT. A010010011500000055</t>
  </si>
  <si>
    <t>ADQUISICION AIRES ACONDICIONADOS</t>
  </si>
  <si>
    <t>RECONTRATACION DE LIBROS DE TEXTOS</t>
  </si>
  <si>
    <t>Fact. A0100100115000005400-04-03-02-01-5399</t>
  </si>
  <si>
    <t xml:space="preserve">EDITORIAL SANTILLANA SA </t>
  </si>
  <si>
    <t xml:space="preserve">ADQUISICION DE DISPOSITIVO </t>
  </si>
  <si>
    <t>0427-OV-1050-2017</t>
  </si>
  <si>
    <t>STEM UNIVERSAL MATERIAL</t>
  </si>
  <si>
    <t>FAC.T A010010011500000733</t>
  </si>
  <si>
    <t>IMPRESIÓN DE BANDERINES Y CAMISETAS</t>
  </si>
  <si>
    <t>FACTURA #A010010011500000425</t>
  </si>
  <si>
    <t>MARGARITA DE LA NIEVES GERDO CEBALLOS</t>
  </si>
  <si>
    <t>MANTENIMIENTO INMOBILIARIO Y SERVICIOS ADMINISTRATIVOS MISA, SRL</t>
  </si>
  <si>
    <t>COMPRA DE MATERIALES PARA AULAS MOVILES</t>
  </si>
  <si>
    <t>FACT. A010010011500000032</t>
  </si>
  <si>
    <t>EDITORIAL EDISA</t>
  </si>
  <si>
    <t>CUB.03 ADICIONAL Y FINAL CONTR.#0154-14</t>
  </si>
  <si>
    <t>ING. JUNIOR RAMON ALEJANDRO NUÑEZ</t>
  </si>
  <si>
    <t>CUB.03 CONTR.#0984-15</t>
  </si>
  <si>
    <t>ING. FRANCISCO AMIN RAMIREZ TAPIA</t>
  </si>
  <si>
    <t>FACT.A010010011500010181-82-83-84-85-8687-88-89-90-91-92-93-94</t>
  </si>
  <si>
    <t>SERTELSA</t>
  </si>
  <si>
    <t>FACT. P115</t>
  </si>
  <si>
    <t>CUB.01 CONTR.#226-16</t>
  </si>
  <si>
    <t>ALMANZOR LEGUISAMON ANDUJAR</t>
  </si>
  <si>
    <t>FACT. A010010011500000708</t>
  </si>
  <si>
    <t>FACT. A010010011500000144</t>
  </si>
  <si>
    <t>CONV.0524</t>
  </si>
  <si>
    <t>COMITÉ OLIMPICO DOMINICANO</t>
  </si>
  <si>
    <t>PAGO CONVENIO #0524 PROGRAMAS FOMENTO Y DESARROLLO</t>
  </si>
  <si>
    <t>FACT. A010010011500004350</t>
  </si>
  <si>
    <t>FACT. A010010011500000148</t>
  </si>
  <si>
    <t xml:space="preserve">ADQUISICION CORREAS </t>
  </si>
  <si>
    <t>FACT. A010010011500000351</t>
  </si>
  <si>
    <t>DISEÑOS Y CONSTRUCCIONES INTEGRAL SEFER</t>
  </si>
  <si>
    <t>MANTENIMIENTO MINERD</t>
  </si>
  <si>
    <t>FACT. A010010011500000010</t>
  </si>
  <si>
    <t>GREENBERRY SERVICES</t>
  </si>
  <si>
    <t>D ORQUIDEA MUEBLES Y PARTES EN MADERA</t>
  </si>
  <si>
    <t>FACT. A010010011500000249</t>
  </si>
  <si>
    <t>CIVIL GROUP</t>
  </si>
  <si>
    <t>CUB.01 CONTR.#465</t>
  </si>
  <si>
    <t>CUB.01 CONTR.#0707-14</t>
  </si>
  <si>
    <t>COMPAÑÍA CONSTRUCTORA SORMA</t>
  </si>
  <si>
    <t>CUB.01 CONTR.#1153-15</t>
  </si>
  <si>
    <t xml:space="preserve">ROSANNA MARGARITA CORTORREAL </t>
  </si>
  <si>
    <t>CUB.04 CONTR.#121-14</t>
  </si>
  <si>
    <t>JHOANDRY SANTANA CASTILLO</t>
  </si>
  <si>
    <t>FACT. A010010011500000150</t>
  </si>
  <si>
    <t>ALMUERZO Y CENA</t>
  </si>
  <si>
    <t xml:space="preserve">CUB.02 Y ADICIONAL </t>
  </si>
  <si>
    <t>LUCIA CRISTINA COSTE VASQUEZ</t>
  </si>
  <si>
    <t>CUB.03 CONTR.#0619-15</t>
  </si>
  <si>
    <t xml:space="preserve">ING. ROBERTO VASQUEZ SAMUEL </t>
  </si>
  <si>
    <t>FACT. A010010011500000585</t>
  </si>
  <si>
    <t>CUB.04 CONTR.# 586-14</t>
  </si>
  <si>
    <t>COMPAÑÍA DECO MARMOL Y CONSTRUCCIONES</t>
  </si>
  <si>
    <t>CUB.05 CONTR.#0742 Y ADENDA #01 1012</t>
  </si>
  <si>
    <t>CONSTRUCCIONES ELECTRO-CIVIL R &amp; R</t>
  </si>
  <si>
    <t>CONV.0304-2</t>
  </si>
  <si>
    <t xml:space="preserve">GABINETE SOCIAL DE LA PRESIDENCIA </t>
  </si>
  <si>
    <t>SEGUNDO PAGO CONV.0304</t>
  </si>
  <si>
    <t>ADQUISION BATERIAS</t>
  </si>
  <si>
    <t>FACT. A010010011500000030- 31  (SALDO)</t>
  </si>
  <si>
    <t>FACT. A010010011500000199</t>
  </si>
  <si>
    <t>FACT.A010010011500000034</t>
  </si>
  <si>
    <t>ALMUERZO</t>
  </si>
  <si>
    <t>FACT.A010010011500000241</t>
  </si>
  <si>
    <t>FACT. A010010011500000492-494-495-496-497</t>
  </si>
  <si>
    <t>D &amp; H SERVICIOS DE MECANICA EN GENERAL SRL</t>
  </si>
  <si>
    <t>FACT. A010010011500000566</t>
  </si>
  <si>
    <t>SUPLIGENSA</t>
  </si>
  <si>
    <t>ADQUISICION EQUIPOS AUDIOVISUALES</t>
  </si>
  <si>
    <t xml:space="preserve">EDITORA ALFA Y OMEGA </t>
  </si>
  <si>
    <t>FACT. A010010011500000669</t>
  </si>
  <si>
    <t>LIBROS DE TEXTO</t>
  </si>
  <si>
    <t>CUB.12 ADICIONAL CONTR.#0605</t>
  </si>
  <si>
    <t>CONSTRUCCIONES BAG</t>
  </si>
  <si>
    <t>FACT.A010010031500052217</t>
  </si>
  <si>
    <t>POLIZA 2-2-502-0226658 PERIODO 10/05/2017-06/05/2018</t>
  </si>
  <si>
    <t>FACT. A010010011500000146</t>
  </si>
  <si>
    <t>MARGARITA  MEDINA TALLER MANOS CREATIVAS</t>
  </si>
  <si>
    <t>CUB.02 CONTR.#1178-15</t>
  </si>
  <si>
    <t>JOSE RAMON GARCIA BAEZ</t>
  </si>
  <si>
    <t>CUB.03 CONTR.#1191-15</t>
  </si>
  <si>
    <t xml:space="preserve">ING. ERIC OCTAVIO SALAZAR MARIZAN </t>
  </si>
  <si>
    <t>CUB.04 CONTR.#2699-2017</t>
  </si>
  <si>
    <t xml:space="preserve">COMPAÑÍA INVERSIONES FERNANDEZ BELTRE </t>
  </si>
  <si>
    <t>FACT. A010010011500000248</t>
  </si>
  <si>
    <t>ALQUILER SILLAS Y MESAS</t>
  </si>
  <si>
    <t>SERVICIOS ALMUERZO</t>
  </si>
  <si>
    <t>FACT. A010010011500000423</t>
  </si>
  <si>
    <t xml:space="preserve">MANTENIMIENTO DE VEHICULOS </t>
  </si>
  <si>
    <t>BANDERA GLOBAL</t>
  </si>
  <si>
    <t>COMPRA BANDERAS INSTITUCIONALES</t>
  </si>
  <si>
    <t>FACT. A010010011500000201</t>
  </si>
  <si>
    <t>SERVICIO ALIMENTACION Y ALOJAMIENTO</t>
  </si>
  <si>
    <t>FACT. A010010011500000081</t>
  </si>
  <si>
    <t>ADQUISICON EQUIPOS TECNOLOGICOS</t>
  </si>
  <si>
    <t>CUB.01 CONTR.#0261</t>
  </si>
  <si>
    <t>BUENO QUEZADA Y ASOC.</t>
  </si>
  <si>
    <t>CUB.01 CONTR.#255</t>
  </si>
  <si>
    <t>CONSTRUSA</t>
  </si>
  <si>
    <t>POLIZA 2-2-502-0226658 PERIODO 11/05/2017-06/05/2018</t>
  </si>
  <si>
    <t>FACT.A01001001150000059</t>
  </si>
  <si>
    <t>FACT.A010010031500044492</t>
  </si>
  <si>
    <t>POLIZA 2-2-502-0169342 PERIODO 30/01/2016-30/01/2017</t>
  </si>
  <si>
    <t>FACT.A010010031500046840</t>
  </si>
  <si>
    <t>POLIZA 2-2-502-0048116 PERIODO 14/07/2016-14/07/2017</t>
  </si>
  <si>
    <t>FACT. A010010011500000008</t>
  </si>
  <si>
    <t>FACTURA CORRESPONDIENTE AL MES DE DICIEMBRE DEL AÑO 2017</t>
  </si>
  <si>
    <t>FACT.A010010031500052931</t>
  </si>
  <si>
    <t>POLIZA 2-2-502-0226658 PERIODO 27/06/2017-06/05/2018</t>
  </si>
  <si>
    <t>FACT.A010010031500049371</t>
  </si>
  <si>
    <t>POLIZA 2-2-502-0106377 PERIODO 05/11/2016-05/11/2017</t>
  </si>
  <si>
    <t>INVERSIONES CAMPOFELICE DI ROCELLA</t>
  </si>
  <si>
    <t>ADQUISICION LIBROS Y MANUALES</t>
  </si>
  <si>
    <t>FACT. A010010011500000352</t>
  </si>
  <si>
    <t>INVERSIONES WILENU</t>
  </si>
  <si>
    <t>COMPRA T SHIRT</t>
  </si>
  <si>
    <t>FACT. A01001003150002411</t>
  </si>
  <si>
    <t>POLIZA 2-2-502-0226658 PERIODO 23/05/2017-06/05/2018</t>
  </si>
  <si>
    <t>FACT. A01001003150002499</t>
  </si>
  <si>
    <t>POLIZA 2-2-502-0226658 PERIODO 26/05/2017-06/05/2018</t>
  </si>
  <si>
    <t>FACT. A010010031500052468</t>
  </si>
  <si>
    <t>POLIZA 2-2-502-0226658 PERIODO 25/05/2017-06/05/2018</t>
  </si>
  <si>
    <t>FACT. A010010031500053160</t>
  </si>
  <si>
    <t>POLIZA 2-2-502-0226658 PERIODO 10/07/2017-06/05/2018</t>
  </si>
  <si>
    <t>FACT. 30030011500007959</t>
  </si>
  <si>
    <t>EDITORA LISTIN DIARIO</t>
  </si>
  <si>
    <t>FACT. A010010031500052351</t>
  </si>
  <si>
    <t>POLIZA 2-2-502-0226658 PERIODO 16/05/2017-06/05/2018</t>
  </si>
  <si>
    <t>FACT. A010010031500049634</t>
  </si>
  <si>
    <t>POLIZA 2-2-503-0219397 PERIODO 05/11/2016-05/11/2017</t>
  </si>
  <si>
    <t>FACT. A010010031500047065</t>
  </si>
  <si>
    <t>POLIZA 2-2-503-0171923 PERIODO 14/07/2016-14/07/2017</t>
  </si>
  <si>
    <t>FACT. A010010031500053159</t>
  </si>
  <si>
    <t>ADQUISICION MATERIALES ARTESANALES</t>
  </si>
  <si>
    <t>FACT. A010010011500000179</t>
  </si>
  <si>
    <t>FACT. A030010011500010091</t>
  </si>
  <si>
    <t>ADQUISICON TABLETAS Y USB</t>
  </si>
  <si>
    <t>CONCEPCION GONZALEZ PEREZ</t>
  </si>
  <si>
    <t>FACT. A010010011501610425</t>
  </si>
  <si>
    <t>CLUSTER DEL MUEBLE DE SANTIAGO</t>
  </si>
  <si>
    <t>ANY BUSINESS</t>
  </si>
  <si>
    <t>FACT.A010010011500000257</t>
  </si>
  <si>
    <t>SERVICIO CATERING</t>
  </si>
  <si>
    <t>FACT. A030010011500010095</t>
  </si>
  <si>
    <t>FACT.A010010011500000258</t>
  </si>
  <si>
    <t xml:space="preserve">SERVICIO CATERING Y ALQUILERES SALON </t>
  </si>
  <si>
    <t>PUBLIMONITOR</t>
  </si>
  <si>
    <t>FACT. A010010011500000371</t>
  </si>
  <si>
    <t>DISESA</t>
  </si>
  <si>
    <t>FACT. A010010011500000473</t>
  </si>
  <si>
    <t>SDM GROUP</t>
  </si>
  <si>
    <t>FACT.A010010011500000244</t>
  </si>
  <si>
    <t>FACT. A010010011500000446</t>
  </si>
  <si>
    <t>IMPRESIÓN DOCUMENTOS ESCOLARES</t>
  </si>
  <si>
    <t>FACT. A010010011500004634</t>
  </si>
  <si>
    <t>IMPRESIONES Y DISEÑOS</t>
  </si>
  <si>
    <t>FACT.  A010010011500000558</t>
  </si>
  <si>
    <t xml:space="preserve">CUB.10 Y ADICIONAL CONTR.#0839-2012-CESION CREDITO 9VNO Y ULTIMO PAGO </t>
  </si>
  <si>
    <t xml:space="preserve">CARLOS MARRANZINI Y ASOCIADOS </t>
  </si>
  <si>
    <t>RADIOCOMUNICACIONES</t>
  </si>
  <si>
    <t>FACT. A010010011500000036</t>
  </si>
  <si>
    <t>COMERCIAL MUMA</t>
  </si>
  <si>
    <t xml:space="preserve">IMPRESIÓN DISEÑOS CURRICULAR </t>
  </si>
  <si>
    <t>CUB.01 CONTR.#0713-16</t>
  </si>
  <si>
    <t xml:space="preserve">PROINCO </t>
  </si>
  <si>
    <t xml:space="preserve">ENERLIN </t>
  </si>
  <si>
    <t>FACT. A010010011500002133</t>
  </si>
  <si>
    <t>FACT. A010010011500013687</t>
  </si>
  <si>
    <t xml:space="preserve">OFFITEK </t>
  </si>
  <si>
    <t>ADQUISICION MATERIALES.</t>
  </si>
  <si>
    <t>CUB.04 CONTR.# 2934-13</t>
  </si>
  <si>
    <t>SERVICIO DE ALMUERZO Y CENAS</t>
  </si>
  <si>
    <t>FACT. A010010011500000571</t>
  </si>
  <si>
    <t>FACT.A010010011500000363</t>
  </si>
  <si>
    <t>FACT. A010010011500000237-38-39-40-41</t>
  </si>
  <si>
    <t>FACT. A010010011500000576</t>
  </si>
  <si>
    <t>FACT. A010010011500000257</t>
  </si>
  <si>
    <t>CUB.04 ADICIONAL Y FINAL CONTR.#0757</t>
  </si>
  <si>
    <t xml:space="preserve">RAMON OSCAR DURAN GUTIERREZ </t>
  </si>
  <si>
    <t>FACT. A010010011500000119-122-124-128-130-138</t>
  </si>
  <si>
    <r>
      <t xml:space="preserve">COMPAÑÍA </t>
    </r>
    <r>
      <rPr>
        <sz val="10"/>
        <color theme="1"/>
        <rFont val="Calibri"/>
        <family val="2"/>
        <scheme val="minor"/>
      </rPr>
      <t xml:space="preserve">GONZALEZ INGENIERIA SANITARIA Y CONSTRUCCIONES </t>
    </r>
  </si>
  <si>
    <r>
      <t>CUB.05 CONTR</t>
    </r>
    <r>
      <rPr>
        <sz val="10"/>
        <color theme="1"/>
        <rFont val="Calibri"/>
        <family val="2"/>
        <scheme val="minor"/>
      </rPr>
      <t>.#2693-13</t>
    </r>
  </si>
  <si>
    <t>CUB.01 CONTR.#0131</t>
  </si>
  <si>
    <t>MAYRA DEYANIRA DE LA ROSA RODRIGUEZ</t>
  </si>
  <si>
    <t>CUB.04 CONTR.#0601-14</t>
  </si>
  <si>
    <t>COMPAÑÍA HINAL</t>
  </si>
  <si>
    <t>CUB.04 CONTR.#0755</t>
  </si>
  <si>
    <t>FACT.A010010011500010155-56-57-58-59-60-61-62-63-64</t>
  </si>
  <si>
    <t>FACT. A010010011500000523</t>
  </si>
  <si>
    <t>SUPLIDORES ANTILLANOS</t>
  </si>
  <si>
    <t>FACT. PROFORMA</t>
  </si>
  <si>
    <t>UNITRADE</t>
  </si>
  <si>
    <t>REPARACION UPS</t>
  </si>
  <si>
    <t>A010010011500000183-184-185-181-182-186-187</t>
  </si>
  <si>
    <t>FACT. A010010011500002921</t>
  </si>
  <si>
    <t>RICOS BUFETT</t>
  </si>
  <si>
    <t xml:space="preserve">SERVICIOS DE REFRIGERIOS </t>
  </si>
  <si>
    <t>FACT. A010010011500000639</t>
  </si>
  <si>
    <t>ACTIVIDADES CAOMA</t>
  </si>
  <si>
    <t>ALQUILER TECHOS EN STRUSS</t>
  </si>
  <si>
    <t>FACT. A010010011500023984</t>
  </si>
  <si>
    <t>OMEGA TECH</t>
  </si>
  <si>
    <t>FACTURA #A0100100115000000507-508</t>
  </si>
  <si>
    <t>FACT.A010010011500010360-61-62-63-64-65</t>
  </si>
  <si>
    <t>FACT.A010010011500010396-97-98-99-10400-01-02-03-04-05-06-07</t>
  </si>
  <si>
    <t>FACT. A010010011500002922</t>
  </si>
  <si>
    <t>FACT. A010010011500002915</t>
  </si>
  <si>
    <t>FACT.A010010011500010376-77-78-79-80-81-82-83-84-85-86-87-88-89-90-91-92-93</t>
  </si>
  <si>
    <t>SERVICIO TELEFONICO</t>
  </si>
  <si>
    <t>SERVICIO INTERNET</t>
  </si>
  <si>
    <t>ALQUILERES,VIATICOS Y MATERIAL GASTABLE</t>
  </si>
  <si>
    <t>CUOTA EN USD, PARTICIPACIÓN EN ICCS, AÑO/2016</t>
  </si>
  <si>
    <t>FACT. A010010011500000518-19-20-21-22-23</t>
  </si>
  <si>
    <t>FACT. A01001001150000133940-41</t>
  </si>
  <si>
    <t>GOMEZ MAGALLANES INGENIERIA SERVICIOS GENERALES</t>
  </si>
  <si>
    <t xml:space="preserve">SERVICIOS DE REPARACION Y TUBOS DE LA PLANTA </t>
  </si>
  <si>
    <t xml:space="preserve">CMG COMERCIAL </t>
  </si>
  <si>
    <t xml:space="preserve">SERVICIO REPARACION RADIADOR DE PLANTA </t>
  </si>
  <si>
    <t>FACT.A010010011500010366-67-68-69-70-71-72-73-74-75</t>
  </si>
  <si>
    <t>FACT. A010010011500000344</t>
  </si>
  <si>
    <t>SERVICIO TARJETA PARA PLANTA ELECTRICA</t>
  </si>
  <si>
    <t>FACT. A010010011500000213</t>
  </si>
  <si>
    <t>FACT. A010060011500000972</t>
  </si>
  <si>
    <t xml:space="preserve">TRANSAMERICAN HOTELES </t>
  </si>
  <si>
    <t>ALOJAMIENTO, ALIMENTACION Y ALQUILERES</t>
  </si>
  <si>
    <t>HOTELES NACIONALES</t>
  </si>
  <si>
    <t>FACT.A010010011500002576-2577</t>
  </si>
  <si>
    <t>FACT.A010010011500010394-10395</t>
  </si>
  <si>
    <t>FACT. A010010011500001342-43</t>
  </si>
  <si>
    <t>FACT. A010010011500000640</t>
  </si>
  <si>
    <t>FACT. A010010011500001606</t>
  </si>
  <si>
    <t>PALCO DOMINICANO</t>
  </si>
  <si>
    <t>ADQUISICION INSTRUMENTOS MUSICALES</t>
  </si>
  <si>
    <t>ANTICIPO CONTRATO #0462</t>
  </si>
  <si>
    <t xml:space="preserve">OFICINA UNIVERSAL </t>
  </si>
  <si>
    <t xml:space="preserve">ADQUISICION MATERIALES DE REDES </t>
  </si>
  <si>
    <t>CUB.02 CONTR.#1165-15</t>
  </si>
  <si>
    <t>CONSTRUCTORA PAMELA</t>
  </si>
  <si>
    <t>FACT. A010010011500000146-46-47-48-49-50</t>
  </si>
  <si>
    <t>INDUSTRIAS CACERES</t>
  </si>
  <si>
    <t>ADQUISICION DE MATERIALES E INSTALACION PARA ASENSORES</t>
  </si>
  <si>
    <t>FACT. A010010011500011620  (DICIEMBRE)</t>
  </si>
  <si>
    <t>contr.#0293-6</t>
  </si>
  <si>
    <t>PAGO CUOTAS CONVENIO</t>
  </si>
  <si>
    <t>CUB.03 CONTR.#1038-15</t>
  </si>
  <si>
    <t>FACT. A010010011500000145</t>
  </si>
  <si>
    <t>CUB.07 Y ADICIONAL CONTR.#2643-13</t>
  </si>
  <si>
    <t>GUSTAVO HUMBERTO RICHIEZ VALDEZ</t>
  </si>
  <si>
    <t>CECOMSA (FINANCIERO 24/01/2018)</t>
  </si>
  <si>
    <t>IMPORTADORA GOHE</t>
  </si>
  <si>
    <t>FACT. A010010011500002592</t>
  </si>
  <si>
    <t>CUB.06 CONTR.#2911-2013</t>
  </si>
  <si>
    <t>MARCO JOSE COSTE VASQUEZ</t>
  </si>
  <si>
    <t>CUB. UNICA CONTR.#29/2016 (LIB.DEV.)</t>
  </si>
  <si>
    <t>CIZZKO INTERNACIONAL</t>
  </si>
  <si>
    <t xml:space="preserve">GRUPO TO DO </t>
  </si>
  <si>
    <t>ADQUISICION PINTURA</t>
  </si>
  <si>
    <t>FACT. A010010011500000057</t>
  </si>
  <si>
    <t xml:space="preserve">CENTRO SALESIANO PINAR QUEMADO </t>
  </si>
  <si>
    <t>WTS TRAVEL ,SRL</t>
  </si>
  <si>
    <t>FACT. A010010011500000043 (LIB.DEV)</t>
  </si>
  <si>
    <t>FACT. A010010011500001903-06</t>
  </si>
  <si>
    <t>TRAM.NOTA.#684-17</t>
  </si>
  <si>
    <t>FUNDACION VOLVER VOLUNTARIO</t>
  </si>
  <si>
    <t>CONTRIBUCION ECONOMICA</t>
  </si>
  <si>
    <t>FACT. A010010011500001904-05</t>
  </si>
  <si>
    <t>FACT. A010010011500000089</t>
  </si>
  <si>
    <t>ALQUILER TARIMA</t>
  </si>
  <si>
    <t>FACT.A010010031500052305</t>
  </si>
  <si>
    <t>FACT.A010010031500052356</t>
  </si>
  <si>
    <t>POLIZA 2-2-502-0226658 PERIODO 17/05/2017-06/05/2018</t>
  </si>
  <si>
    <t>FACT.A010010031500037359</t>
  </si>
  <si>
    <t>POLIZA 2-2-502-0173781 PERIODO 03/12/2014-26/03/2015</t>
  </si>
  <si>
    <t>FACT.A010010031500037384</t>
  </si>
  <si>
    <t>POLIZA 2-2-502-0173781 PERIODO 04/12/2014-26/03/2015</t>
  </si>
  <si>
    <t>FACT.A010010031500053539</t>
  </si>
  <si>
    <t>POLIZA 2-2-503-0171923 PERIODO 14/07/2017-14/07/2018</t>
  </si>
  <si>
    <t>FACT.A010010031500052347</t>
  </si>
  <si>
    <t>FACT. A010010011500000263-64-65-66-67-68-69-70-71</t>
  </si>
  <si>
    <t>FACT.A010010011500000131-32-33-34-35-36-37</t>
  </si>
  <si>
    <t>FACT. A0100100115800000452</t>
  </si>
  <si>
    <t>MATERIALES DIDACTICOS</t>
  </si>
  <si>
    <t>FACT. A030010011500010042</t>
  </si>
  <si>
    <t>ADQUISICION IMPRESORA</t>
  </si>
  <si>
    <t>SEGURO MEDICO DEL MAESTRO</t>
  </si>
  <si>
    <t xml:space="preserve">PLAN MEGISTERIAL </t>
  </si>
  <si>
    <t>FACT. A010010011500004322</t>
  </si>
  <si>
    <t>FACT.A010010011500010437-38-39-40-41-42-43-44-45-46-47-48-49-50</t>
  </si>
  <si>
    <t>FACT. A010010011500000302-03-04</t>
  </si>
  <si>
    <t>CUB.04 CONTR.#2705-13</t>
  </si>
  <si>
    <t>CUB.02 CONTR.#0651-16</t>
  </si>
  <si>
    <t>JULIO ERNESTO MORA PEREZ</t>
  </si>
  <si>
    <t>CUB.04 CONTR.#0677-14</t>
  </si>
  <si>
    <t>JUAN HILARIO AYBAR GOMEZ</t>
  </si>
  <si>
    <t>INDUSTRIA DE MOBILIARIO ESCOLAR</t>
  </si>
  <si>
    <t>ANTICIPO CONTR.#0429-2DO PAGO DEL 20%</t>
  </si>
  <si>
    <t>FACT.A010010011500000166-67-68-69-70-71-72-73-74-75-76-77-78-79</t>
  </si>
  <si>
    <t xml:space="preserve">JOSEFINA MIREYA ESPINAL PERDOMO </t>
  </si>
  <si>
    <t>FACT. A010010011500000769</t>
  </si>
  <si>
    <t>FACT. A010010011500000298-299-300-301-305</t>
  </si>
  <si>
    <t>FACT.A010010011500010408-09-10-11-12-13-14-15-16-17-18-19-20</t>
  </si>
  <si>
    <t>FACT.A010010011500001356-57-58-59-60-61-62-63-64-65-66-67-68-69-70-71-72-73-74-75-76-77-78-79-80-81-82-83-84</t>
  </si>
  <si>
    <t>FC BACKSTAGE PRODUCTIONS</t>
  </si>
  <si>
    <t xml:space="preserve">SERVICIO CONTRATACION Y MONTAJE </t>
  </si>
  <si>
    <t>FACT. P010010011501562937</t>
  </si>
  <si>
    <t>RAMON ANTONIO DIAZ</t>
  </si>
  <si>
    <t>FACT. A010010011500000077</t>
  </si>
  <si>
    <t>EVEL SUPLIDORES</t>
  </si>
  <si>
    <t>ADQUISICION KIT IMPRESORAS Y UPS</t>
  </si>
  <si>
    <t>CUB.02 CONTR.#0239</t>
  </si>
  <si>
    <t>JEFATURA DEL ESTADO MAYOR MARINA DE GUERRA</t>
  </si>
  <si>
    <t>ANTICIPO CONTR.#0203-2017</t>
  </si>
  <si>
    <t>FACT. PO10010011502577232</t>
  </si>
  <si>
    <t>FACT.A010010011500000182</t>
  </si>
  <si>
    <t>INVERSIONES IGAE</t>
  </si>
  <si>
    <t>MANTENIMIENTO OFICINAS</t>
  </si>
  <si>
    <t>CUB.01 CONTR.#1156-15</t>
  </si>
  <si>
    <t>COMPAÑÍA ESTUDIO AMBIENTALES Y CONSTRUCCIONES</t>
  </si>
  <si>
    <t>FACT. A010010011500000035</t>
  </si>
  <si>
    <t>FACT. A010010011500000402</t>
  </si>
  <si>
    <t>IMPRESIÓN DOCUMENTOS Y FOTOCOPIAS</t>
  </si>
  <si>
    <t>ADQUISICION SUMINISTRO DE OFICINA</t>
  </si>
  <si>
    <t>FACT.A010010011500000048</t>
  </si>
  <si>
    <t>CUB.02 CONTR.#1112-15</t>
  </si>
  <si>
    <t>COMPAÑÍA NAVAM ARQUITECTURA CONSTRUCCIONES MODERNAS</t>
  </si>
  <si>
    <t>FACT. CORRESP. OCTUBRE-2017</t>
  </si>
  <si>
    <t>CUB.02 CONTR.#1184-15</t>
  </si>
  <si>
    <t>COMPAÑÍA CUNDINAMARCA INVESTMENT</t>
  </si>
  <si>
    <t>FACT.</t>
  </si>
  <si>
    <t xml:space="preserve">HERIBERTA HILARIA SANTANA CRUZ </t>
  </si>
  <si>
    <t>ANTICIPO DCC-5880</t>
  </si>
  <si>
    <t>CUB. 01 CONTR.#0039-17</t>
  </si>
  <si>
    <t xml:space="preserve">GRUPO PEREZ SOLUCIONES SANITARIAS AMBIENTALES </t>
  </si>
  <si>
    <t>FACT. P010010011501562936</t>
  </si>
  <si>
    <t>ADQUISICION BUTACAS</t>
  </si>
  <si>
    <t>FACT. CORRESP. NOVIEMBRE-2017</t>
  </si>
  <si>
    <t>FACT. A010010011500000965</t>
  </si>
  <si>
    <t>SERVICIOS DE ALIMENTACION, ALOJAMIENTO, Y ALQUILERES</t>
  </si>
  <si>
    <t>FACT A010010011500000304</t>
  </si>
  <si>
    <t xml:space="preserve">SERVICIO DE CATERING </t>
  </si>
  <si>
    <t>FACT A010010011500000303</t>
  </si>
  <si>
    <t>STOVE &amp; CO, SRL</t>
  </si>
  <si>
    <t>FACT A010010011500000305</t>
  </si>
  <si>
    <t>FACT. A010010011500003153</t>
  </si>
  <si>
    <t xml:space="preserve">INVERPÑATA, SA </t>
  </si>
  <si>
    <t>FACT. A01001001150000517-524-525</t>
  </si>
  <si>
    <t>FACT. A0100100115000000143</t>
  </si>
  <si>
    <t>FACT. A0100100115000000188-189-191-193</t>
  </si>
  <si>
    <t>ABASTECIMIENTO ALIMENTOS Y BEBIDAS</t>
  </si>
  <si>
    <t>FACT. A0100100115000000505-508-509-510-512-502-506-507-514-519-518-516-517</t>
  </si>
  <si>
    <t xml:space="preserve">ADQUISICION DE MATERIALES </t>
  </si>
  <si>
    <t>FACT. 01001001001150002199</t>
  </si>
  <si>
    <t>ZOSTESA, ZORRILLA SERVICIOS TECNICOS</t>
  </si>
  <si>
    <t>ALQUILER DE PLANTA</t>
  </si>
  <si>
    <t>ESCOLARES DIVERSOS EDISA</t>
  </si>
  <si>
    <t xml:space="preserve">EVEL SUPLIDORES </t>
  </si>
  <si>
    <t>FACT.A010010011500000043</t>
  </si>
  <si>
    <t xml:space="preserve">COMERCIAL MUMA </t>
  </si>
  <si>
    <t>FACT.A010010011500000049-50-51-52-53-54-55</t>
  </si>
  <si>
    <t>FACT. A0100100115000000521-524-529-530-531-533-525-526-535-539-538-538-537-536</t>
  </si>
  <si>
    <t>FACT. A010010011500000243</t>
  </si>
  <si>
    <t xml:space="preserve">EVALUACION Y DESINSTALACION </t>
  </si>
  <si>
    <t>FACT. A01001001150000268</t>
  </si>
  <si>
    <t>FACT.A010010031500057199</t>
  </si>
  <si>
    <t>POLIZA 2-2-201-0044381PERIODO 26/01/2018 20/8/2018</t>
  </si>
  <si>
    <t>FACT.A010010011500000151-52-53-54-55-56-57-58-59-60-61-62-63-64</t>
  </si>
  <si>
    <t>CUB.04 CONTR.#0522-14</t>
  </si>
  <si>
    <t xml:space="preserve">COMPAÑÍA TRAVENCORE </t>
  </si>
  <si>
    <t>FACT. A010010011500000040</t>
  </si>
  <si>
    <t>DECORUS</t>
  </si>
  <si>
    <t>FACT. A010010011500000309</t>
  </si>
  <si>
    <t xml:space="preserve">ROTULACION </t>
  </si>
  <si>
    <t>FACT. A010010011500002129</t>
  </si>
  <si>
    <t xml:space="preserve">DISLA URIBE KONCEPTO </t>
  </si>
  <si>
    <t>SERTVICIO DE CATERING</t>
  </si>
  <si>
    <t>FACT. A01001001150000964</t>
  </si>
  <si>
    <t>SERVICIO DE ALIMENTO Y ALOJAMIENTO</t>
  </si>
  <si>
    <t>CENTRO DE SERVICIOS P &amp; M</t>
  </si>
  <si>
    <t>FACT.A01001001150001351-52-53-54-55</t>
  </si>
  <si>
    <t>FACT. A010010011500004013</t>
  </si>
  <si>
    <t>FACT. A010010011500000042</t>
  </si>
  <si>
    <t>FACT. A010010011500000041</t>
  </si>
  <si>
    <t>BONOS PARA UTILES DIVERSOS</t>
  </si>
  <si>
    <t>FACT. A20020011500004575</t>
  </si>
  <si>
    <t>CENTRO CUESTA NACIONAL</t>
  </si>
  <si>
    <t xml:space="preserve">ADQUISICION DE BONOS </t>
  </si>
  <si>
    <t>FACT. A010010011500000520</t>
  </si>
  <si>
    <t>FACT. A030010011500010272</t>
  </si>
  <si>
    <t>ADQUISICON DE COMPUTADORAS</t>
  </si>
  <si>
    <t>VIAMAR, SA</t>
  </si>
  <si>
    <t>FACT A010010011500000292</t>
  </si>
  <si>
    <t>SERVICIOS DE ALIMENTACION Y ALOJAMIENTO</t>
  </si>
  <si>
    <t>CONV. 0467</t>
  </si>
  <si>
    <t xml:space="preserve">QUIEREME COMO SOY </t>
  </si>
  <si>
    <t xml:space="preserve">COOPERACION </t>
  </si>
  <si>
    <t>OFICINA DE COOPREACION INTERNACIONAL oci</t>
  </si>
  <si>
    <t>FACT. A010010011500000992</t>
  </si>
  <si>
    <t>ALIMENTACION Y ALOJAMIENTO</t>
  </si>
  <si>
    <t>FACT. A010010011500000580</t>
  </si>
  <si>
    <t>IMPROFORMAS</t>
  </si>
  <si>
    <t>IMPRESIÓN EJEMPLARES, AFICHES Y FOTOCOPIAS</t>
  </si>
  <si>
    <t>FACT.A010010011500001344-45-46-47-48-49-50</t>
  </si>
  <si>
    <t>FACT. A010010011500000171-172-173-174-175-176-177-178</t>
  </si>
  <si>
    <t xml:space="preserve">EVENTS SUPPORT </t>
  </si>
  <si>
    <t>SERVICIOS ALQUILEREES</t>
  </si>
  <si>
    <t>FACT. A010010011500000857</t>
  </si>
  <si>
    <t xml:space="preserve">BORG EVENTOS </t>
  </si>
  <si>
    <t>SERVICIOS ALMUERZOS Y REFREGERIOS</t>
  </si>
  <si>
    <t>ADQUISICION ARTICULOS DEL HOGAR</t>
  </si>
  <si>
    <t>FACT. A030010011500010171</t>
  </si>
  <si>
    <t>FACT. A010010011500000167</t>
  </si>
  <si>
    <t>FACT. A010010011500000979</t>
  </si>
  <si>
    <t>ADQUISICION ASTAS PARA BANDERAS</t>
  </si>
  <si>
    <t>FACT. A010010011500004443</t>
  </si>
  <si>
    <t xml:space="preserve">CONV. 0602-0477 </t>
  </si>
  <si>
    <t>ORGANIZACIÓN ESTADOS IBEROAMERICANOS</t>
  </si>
  <si>
    <t>PAGO PLAN COOPERACION PROCESO EVALUACION DESEMPEÑO</t>
  </si>
  <si>
    <t>AYUNTAMIENTO SANTO DOMINGO OESTE</t>
  </si>
  <si>
    <t>FACT. A010010011500010604</t>
  </si>
  <si>
    <t>INVERSIONES MIGS</t>
  </si>
  <si>
    <t>FACT. A010010011500000359</t>
  </si>
  <si>
    <t>CONFECCION PORTARETRATOS E IMPRESIONES</t>
  </si>
  <si>
    <t>FACT. A010010011500000190</t>
  </si>
  <si>
    <t>INVERISONES IGAE</t>
  </si>
  <si>
    <t xml:space="preserve">ADQUISICION MATERIALES DE REDES Y ELECTRICOS </t>
  </si>
  <si>
    <t>CONV.0304-3</t>
  </si>
  <si>
    <t>FACT.A010010011500000973</t>
  </si>
  <si>
    <t>ANTICIPO CONTR.#0471</t>
  </si>
  <si>
    <t>FERRETERIA GOFAM</t>
  </si>
  <si>
    <t>CUB.02 CONTR.#1162-15</t>
  </si>
  <si>
    <t>FACT. A010010011500000260</t>
  </si>
  <si>
    <t>ALMUERZO JORNADA EXTRAORDINARIA</t>
  </si>
  <si>
    <t>FACT. A010010011500000316</t>
  </si>
  <si>
    <t>CATERING</t>
  </si>
  <si>
    <t>FACT. A010010011500002587</t>
  </si>
  <si>
    <t>APOYO ECONOMICO</t>
  </si>
  <si>
    <t>FACT. A010010011500000274</t>
  </si>
  <si>
    <t>FACT. A010010011500000275-276-277-278-279</t>
  </si>
  <si>
    <t>FACT. A010010011500002268-69</t>
  </si>
  <si>
    <t>FACT.A010010031500056875</t>
  </si>
  <si>
    <t>POLIZA 2-2-502-1669342 PERIODO 30/01/2018-30/01/2019</t>
  </si>
  <si>
    <t>FACT.A010010031500049634</t>
  </si>
  <si>
    <t>POLIZA 2-2-502-0219397 PERIODO 05/11/2016-05/11/2017</t>
  </si>
  <si>
    <t>FACT.A010010031500052351</t>
  </si>
  <si>
    <t>FACT.A010010031500053159</t>
  </si>
  <si>
    <t>OFIC.OPED#547-2017</t>
  </si>
  <si>
    <t>PASTORAL MATERNO INFANTIL</t>
  </si>
  <si>
    <t>PAGO SUBVENCION</t>
  </si>
  <si>
    <t>FACT. A010010011500000261-259-260-262</t>
  </si>
  <si>
    <t>CASA DUARTE</t>
  </si>
  <si>
    <t xml:space="preserve">SALDO LIBROS DE TEXTO </t>
  </si>
  <si>
    <t>FECHA LIMITE DE PAGO</t>
  </si>
  <si>
    <t>PREPARADO POR:</t>
  </si>
  <si>
    <t>AUTORIZADO POR:</t>
  </si>
  <si>
    <t>STEFANY  GUZMAN JIMENEZ</t>
  </si>
  <si>
    <t>RAFAEL ESTEBAN MARTINEZ ESTRELLA</t>
  </si>
  <si>
    <t>PEDRO RAFAEL GARCIA DURAN</t>
  </si>
  <si>
    <t>Director</t>
  </si>
  <si>
    <t>Contadores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</si>
</sst>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Border="0" applyProtection="0"/>
  </cellStyleXfs>
  <cellXfs count="55">
    <xf numFmtId="0" fontId="0" fillId="0" borderId="0" xfId="0"/>
    <xf numFmtId="0" fontId="0" fillId="0" borderId="0" xfId="0" applyFill="1"/>
    <xf numFmtId="0" fontId="5" fillId="0" borderId="0" xfId="0" applyFont="1"/>
    <xf numFmtId="0" fontId="0" fillId="0" borderId="0" xfId="0" applyFont="1" applyFill="1"/>
    <xf numFmtId="0" fontId="4" fillId="0" borderId="0" xfId="0" applyFont="1"/>
    <xf numFmtId="0" fontId="0" fillId="0" borderId="0" xfId="0" applyFont="1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5" fillId="0" borderId="0" xfId="0" applyFont="1" applyBorder="1"/>
    <xf numFmtId="0" fontId="0" fillId="0" borderId="0" xfId="0" applyFont="1" applyFill="1" applyBorder="1"/>
    <xf numFmtId="0" fontId="4" fillId="0" borderId="0" xfId="0" applyFont="1" applyBorder="1"/>
    <xf numFmtId="14" fontId="0" fillId="5" borderId="0" xfId="0" applyNumberFormat="1" applyFont="1" applyFill="1" applyBorder="1" applyAlignment="1">
      <alignment horizontal="center"/>
    </xf>
    <xf numFmtId="0" fontId="0" fillId="0" borderId="0" xfId="0" applyFont="1" applyBorder="1"/>
    <xf numFmtId="0" fontId="2" fillId="2" borderId="0" xfId="0" applyFont="1" applyFill="1" applyBorder="1"/>
    <xf numFmtId="0" fontId="0" fillId="2" borderId="0" xfId="0" applyFont="1" applyFill="1" applyBorder="1"/>
    <xf numFmtId="165" fontId="5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/>
    <xf numFmtId="165" fontId="8" fillId="4" borderId="0" xfId="1" applyNumberFormat="1" applyFont="1" applyFill="1" applyBorder="1" applyAlignment="1">
      <alignment horizontal="center" vertical="center" wrapText="1"/>
    </xf>
    <xf numFmtId="165" fontId="0" fillId="5" borderId="0" xfId="0" applyNumberFormat="1" applyFont="1" applyFill="1" applyBorder="1"/>
    <xf numFmtId="14" fontId="5" fillId="0" borderId="0" xfId="0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165" fontId="5" fillId="5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165" fontId="0" fillId="4" borderId="0" xfId="1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/>
    </xf>
    <xf numFmtId="165" fontId="0" fillId="5" borderId="0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165" fontId="7" fillId="5" borderId="0" xfId="1" applyNumberFormat="1" applyFont="1" applyFill="1" applyBorder="1" applyAlignment="1">
      <alignment horizontal="center" vertical="center" wrapText="1"/>
    </xf>
    <xf numFmtId="165" fontId="0" fillId="2" borderId="0" xfId="1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4" fontId="0" fillId="2" borderId="0" xfId="0" applyNumberFormat="1" applyFont="1" applyFill="1" applyBorder="1" applyAlignment="1">
      <alignment horizontal="center" vertical="center" wrapText="1"/>
    </xf>
    <xf numFmtId="165" fontId="9" fillId="3" borderId="0" xfId="1" applyNumberFormat="1" applyFont="1" applyFill="1" applyBorder="1" applyAlignment="1">
      <alignment horizontal="center" vertical="center" wrapText="1"/>
    </xf>
    <xf numFmtId="165" fontId="5" fillId="4" borderId="0" xfId="1" applyNumberFormat="1" applyFont="1" applyFill="1" applyBorder="1" applyAlignment="1">
      <alignment horizontal="center" vertical="center" wrapText="1"/>
    </xf>
    <xf numFmtId="14" fontId="0" fillId="5" borderId="0" xfId="0" applyNumberFormat="1" applyFont="1" applyFill="1" applyBorder="1" applyAlignment="1">
      <alignment horizontal="center" vertical="center" wrapText="1"/>
    </xf>
    <xf numFmtId="165" fontId="9" fillId="5" borderId="0" xfId="1" applyNumberFormat="1" applyFont="1" applyFill="1" applyBorder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center" wrapText="1"/>
    </xf>
    <xf numFmtId="14" fontId="0" fillId="2" borderId="0" xfId="0" applyNumberFormat="1" applyFont="1" applyFill="1" applyBorder="1" applyAlignment="1">
      <alignment horizontal="center" vertical="center"/>
    </xf>
    <xf numFmtId="165" fontId="0" fillId="3" borderId="0" xfId="1" applyNumberFormat="1" applyFont="1" applyFill="1" applyBorder="1" applyAlignment="1">
      <alignment horizontal="center" vertical="center" wrapText="1"/>
    </xf>
    <xf numFmtId="14" fontId="5" fillId="5" borderId="0" xfId="1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/>
    </xf>
    <xf numFmtId="165" fontId="9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 vertical="center" wrapText="1"/>
    </xf>
    <xf numFmtId="14" fontId="5" fillId="5" borderId="0" xfId="0" applyNumberFormat="1" applyFont="1" applyFill="1" applyBorder="1" applyAlignment="1">
      <alignment horizontal="center" vertical="center"/>
    </xf>
    <xf numFmtId="165" fontId="7" fillId="4" borderId="0" xfId="1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/>
    </xf>
    <xf numFmtId="165" fontId="2" fillId="5" borderId="0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8"/>
  <sheetViews>
    <sheetView tabSelected="1" zoomScale="87" zoomScaleNormal="87" workbookViewId="0">
      <selection activeCell="A2" sqref="A2"/>
    </sheetView>
  </sheetViews>
  <sheetFormatPr baseColWidth="10" defaultRowHeight="15" x14ac:dyDescent="0.25"/>
  <cols>
    <col min="1" max="1" width="58.5703125" bestFit="1" customWidth="1"/>
    <col min="2" max="2" width="59.140625" bestFit="1" customWidth="1"/>
    <col min="3" max="3" width="47.5703125" bestFit="1" customWidth="1"/>
    <col min="4" max="4" width="5" customWidth="1"/>
    <col min="5" max="5" width="3.5703125" customWidth="1"/>
    <col min="6" max="6" width="4.42578125" customWidth="1"/>
    <col min="7" max="7" width="3.28515625" customWidth="1"/>
    <col min="8" max="8" width="4" customWidth="1"/>
    <col min="9" max="9" width="3.28515625" customWidth="1"/>
    <col min="10" max="10" width="17.7109375" customWidth="1"/>
    <col min="11" max="11" width="13" style="54" customWidth="1"/>
    <col min="12" max="12" width="13" style="16" customWidth="1"/>
    <col min="13" max="13" width="11.42578125" style="9"/>
  </cols>
  <sheetData>
    <row r="1" spans="1:13" ht="48.75" customHeight="1" x14ac:dyDescent="0.25">
      <c r="A1" t="s">
        <v>443</v>
      </c>
      <c r="B1" t="s">
        <v>1144</v>
      </c>
      <c r="C1" t="s">
        <v>444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s="16" t="s">
        <v>8</v>
      </c>
      <c r="L1" s="16" t="s">
        <v>1763</v>
      </c>
    </row>
    <row r="2" spans="1:13" x14ac:dyDescent="0.25">
      <c r="B2" t="s">
        <v>9</v>
      </c>
      <c r="J2">
        <f>SUMIF(D:D,"S",J:J)</f>
        <v>2860184748.4070005</v>
      </c>
      <c r="K2" s="16"/>
    </row>
    <row r="3" spans="1:13" x14ac:dyDescent="0.25">
      <c r="B3" t="s">
        <v>39</v>
      </c>
      <c r="D3" t="s">
        <v>5</v>
      </c>
      <c r="E3" t="s">
        <v>13</v>
      </c>
      <c r="F3" t="s">
        <v>11</v>
      </c>
      <c r="G3" t="s">
        <v>11</v>
      </c>
      <c r="H3">
        <v>5</v>
      </c>
      <c r="I3" t="s">
        <v>11</v>
      </c>
      <c r="J3">
        <f>SUM(J4:J26)</f>
        <v>8273649.79</v>
      </c>
      <c r="K3" s="16"/>
    </row>
    <row r="4" spans="1:13" s="1" customFormat="1" x14ac:dyDescent="0.25">
      <c r="A4" t="s">
        <v>1063</v>
      </c>
      <c r="B4" t="s">
        <v>482</v>
      </c>
      <c r="C4" t="s">
        <v>483</v>
      </c>
      <c r="D4" t="s">
        <v>10</v>
      </c>
      <c r="E4">
        <v>2</v>
      </c>
      <c r="F4">
        <v>1</v>
      </c>
      <c r="G4">
        <v>1</v>
      </c>
      <c r="H4">
        <v>5</v>
      </c>
      <c r="I4">
        <v>1</v>
      </c>
      <c r="J4">
        <v>278695.36</v>
      </c>
      <c r="K4" s="19">
        <v>41625</v>
      </c>
      <c r="L4" s="20">
        <f>+K4+90</f>
        <v>41715</v>
      </c>
      <c r="M4" s="10"/>
    </row>
    <row r="5" spans="1:13" s="1" customFormat="1" x14ac:dyDescent="0.25">
      <c r="A5" t="s">
        <v>484</v>
      </c>
      <c r="B5" t="s">
        <v>485</v>
      </c>
      <c r="C5" t="s">
        <v>483</v>
      </c>
      <c r="D5" t="s">
        <v>10</v>
      </c>
      <c r="E5">
        <v>2</v>
      </c>
      <c r="F5">
        <v>1</v>
      </c>
      <c r="G5">
        <v>1</v>
      </c>
      <c r="H5">
        <v>5</v>
      </c>
      <c r="I5">
        <v>1</v>
      </c>
      <c r="J5">
        <v>66796.070000000007</v>
      </c>
      <c r="K5" s="19">
        <v>41603</v>
      </c>
      <c r="L5" s="20">
        <f t="shared" ref="L5:L68" si="0">+K5+90</f>
        <v>41693</v>
      </c>
      <c r="M5" s="10"/>
    </row>
    <row r="6" spans="1:13" s="1" customFormat="1" x14ac:dyDescent="0.25">
      <c r="A6" t="s">
        <v>486</v>
      </c>
      <c r="B6" t="s">
        <v>487</v>
      </c>
      <c r="C6" t="s">
        <v>483</v>
      </c>
      <c r="D6" t="s">
        <v>10</v>
      </c>
      <c r="E6">
        <v>2</v>
      </c>
      <c r="F6">
        <v>1</v>
      </c>
      <c r="G6">
        <v>1</v>
      </c>
      <c r="H6">
        <v>5</v>
      </c>
      <c r="I6">
        <v>1</v>
      </c>
      <c r="J6">
        <v>674104.69</v>
      </c>
      <c r="K6" s="19">
        <v>41577</v>
      </c>
      <c r="L6" s="20">
        <f t="shared" si="0"/>
        <v>41667</v>
      </c>
      <c r="M6" s="10"/>
    </row>
    <row r="7" spans="1:13" s="1" customFormat="1" x14ac:dyDescent="0.25">
      <c r="A7" t="s">
        <v>488</v>
      </c>
      <c r="B7" t="s">
        <v>489</v>
      </c>
      <c r="C7" t="s">
        <v>483</v>
      </c>
      <c r="D7" t="s">
        <v>10</v>
      </c>
      <c r="E7">
        <v>2</v>
      </c>
      <c r="F7">
        <v>1</v>
      </c>
      <c r="G7">
        <v>1</v>
      </c>
      <c r="H7">
        <v>5</v>
      </c>
      <c r="I7">
        <v>1</v>
      </c>
      <c r="J7">
        <v>71988.92</v>
      </c>
      <c r="K7" s="19">
        <v>41606</v>
      </c>
      <c r="L7" s="20">
        <f t="shared" si="0"/>
        <v>41696</v>
      </c>
      <c r="M7" s="10"/>
    </row>
    <row r="8" spans="1:13" s="1" customFormat="1" x14ac:dyDescent="0.25">
      <c r="A8" t="s">
        <v>490</v>
      </c>
      <c r="B8" t="s">
        <v>491</v>
      </c>
      <c r="C8" t="s">
        <v>483</v>
      </c>
      <c r="D8" t="s">
        <v>10</v>
      </c>
      <c r="E8">
        <v>2</v>
      </c>
      <c r="F8">
        <v>1</v>
      </c>
      <c r="G8">
        <v>1</v>
      </c>
      <c r="H8">
        <v>5</v>
      </c>
      <c r="I8">
        <v>1</v>
      </c>
      <c r="J8">
        <v>3523.9</v>
      </c>
      <c r="K8" s="19">
        <v>41556</v>
      </c>
      <c r="L8" s="20">
        <f t="shared" si="0"/>
        <v>41646</v>
      </c>
      <c r="M8" s="10"/>
    </row>
    <row r="9" spans="1:13" s="1" customFormat="1" x14ac:dyDescent="0.25">
      <c r="A9" t="s">
        <v>492</v>
      </c>
      <c r="B9" t="s">
        <v>493</v>
      </c>
      <c r="C9" t="s">
        <v>483</v>
      </c>
      <c r="D9" t="s">
        <v>10</v>
      </c>
      <c r="E9">
        <v>2</v>
      </c>
      <c r="F9">
        <v>1</v>
      </c>
      <c r="G9">
        <v>1</v>
      </c>
      <c r="H9">
        <v>5</v>
      </c>
      <c r="I9">
        <v>1</v>
      </c>
      <c r="J9">
        <v>122427.32</v>
      </c>
      <c r="K9" s="19">
        <v>41625</v>
      </c>
      <c r="L9" s="20">
        <f t="shared" si="0"/>
        <v>41715</v>
      </c>
      <c r="M9" s="10"/>
    </row>
    <row r="10" spans="1:13" s="1" customFormat="1" x14ac:dyDescent="0.25">
      <c r="A10" t="s">
        <v>494</v>
      </c>
      <c r="B10" t="s">
        <v>495</v>
      </c>
      <c r="C10" t="s">
        <v>483</v>
      </c>
      <c r="D10" t="s">
        <v>10</v>
      </c>
      <c r="E10">
        <v>2</v>
      </c>
      <c r="F10">
        <v>1</v>
      </c>
      <c r="G10">
        <v>1</v>
      </c>
      <c r="H10">
        <v>5</v>
      </c>
      <c r="I10">
        <v>1</v>
      </c>
      <c r="J10">
        <v>220793.63</v>
      </c>
      <c r="K10" s="19">
        <v>41625</v>
      </c>
      <c r="L10" s="20">
        <f t="shared" si="0"/>
        <v>41715</v>
      </c>
      <c r="M10" s="10"/>
    </row>
    <row r="11" spans="1:13" s="1" customFormat="1" x14ac:dyDescent="0.25">
      <c r="A11" t="s">
        <v>496</v>
      </c>
      <c r="B11" t="s">
        <v>497</v>
      </c>
      <c r="C11" t="s">
        <v>483</v>
      </c>
      <c r="D11" t="s">
        <v>10</v>
      </c>
      <c r="E11">
        <v>2</v>
      </c>
      <c r="F11">
        <v>1</v>
      </c>
      <c r="G11">
        <v>1</v>
      </c>
      <c r="H11">
        <v>5</v>
      </c>
      <c r="I11">
        <v>1</v>
      </c>
      <c r="J11">
        <v>62288.1</v>
      </c>
      <c r="K11" s="19">
        <v>41695</v>
      </c>
      <c r="L11" s="20">
        <f t="shared" si="0"/>
        <v>41785</v>
      </c>
      <c r="M11" s="10"/>
    </row>
    <row r="12" spans="1:13" s="1" customFormat="1" x14ac:dyDescent="0.25">
      <c r="A12" t="s">
        <v>498</v>
      </c>
      <c r="B12" t="s">
        <v>499</v>
      </c>
      <c r="C12" t="s">
        <v>483</v>
      </c>
      <c r="D12" t="s">
        <v>10</v>
      </c>
      <c r="E12">
        <v>2</v>
      </c>
      <c r="F12">
        <v>1</v>
      </c>
      <c r="G12">
        <v>1</v>
      </c>
      <c r="H12">
        <v>5</v>
      </c>
      <c r="I12">
        <v>1</v>
      </c>
      <c r="J12">
        <v>73044.89</v>
      </c>
      <c r="K12" s="19">
        <v>41625</v>
      </c>
      <c r="L12" s="20">
        <f t="shared" si="0"/>
        <v>41715</v>
      </c>
      <c r="M12" s="10"/>
    </row>
    <row r="13" spans="1:13" s="1" customFormat="1" x14ac:dyDescent="0.25">
      <c r="A13" t="s">
        <v>500</v>
      </c>
      <c r="B13" t="s">
        <v>501</v>
      </c>
      <c r="C13" t="s">
        <v>483</v>
      </c>
      <c r="D13" t="s">
        <v>10</v>
      </c>
      <c r="E13">
        <v>2</v>
      </c>
      <c r="F13">
        <v>1</v>
      </c>
      <c r="G13">
        <v>1</v>
      </c>
      <c r="H13">
        <v>5</v>
      </c>
      <c r="I13">
        <v>1</v>
      </c>
      <c r="J13">
        <v>861191.18</v>
      </c>
      <c r="K13" s="19">
        <v>41636</v>
      </c>
      <c r="L13" s="20">
        <f t="shared" si="0"/>
        <v>41726</v>
      </c>
      <c r="M13" s="10"/>
    </row>
    <row r="14" spans="1:13" s="1" customFormat="1" x14ac:dyDescent="0.25">
      <c r="A14" t="s">
        <v>502</v>
      </c>
      <c r="B14" t="s">
        <v>503</v>
      </c>
      <c r="C14" t="s">
        <v>483</v>
      </c>
      <c r="D14" t="s">
        <v>10</v>
      </c>
      <c r="E14">
        <v>2</v>
      </c>
      <c r="F14">
        <v>1</v>
      </c>
      <c r="G14">
        <v>1</v>
      </c>
      <c r="H14">
        <v>5</v>
      </c>
      <c r="I14">
        <v>1</v>
      </c>
      <c r="J14">
        <v>255426.57</v>
      </c>
      <c r="K14" s="19">
        <v>41625</v>
      </c>
      <c r="L14" s="20">
        <f t="shared" si="0"/>
        <v>41715</v>
      </c>
      <c r="M14" s="10"/>
    </row>
    <row r="15" spans="1:13" s="1" customFormat="1" x14ac:dyDescent="0.25">
      <c r="A15" t="s">
        <v>504</v>
      </c>
      <c r="B15" t="s">
        <v>505</v>
      </c>
      <c r="C15" t="s">
        <v>483</v>
      </c>
      <c r="D15" t="s">
        <v>10</v>
      </c>
      <c r="E15">
        <v>2</v>
      </c>
      <c r="F15">
        <v>1</v>
      </c>
      <c r="G15">
        <v>1</v>
      </c>
      <c r="H15">
        <v>5</v>
      </c>
      <c r="I15">
        <v>1</v>
      </c>
      <c r="J15">
        <v>737936.69</v>
      </c>
      <c r="K15" s="19">
        <v>41636</v>
      </c>
      <c r="L15" s="20">
        <f t="shared" si="0"/>
        <v>41726</v>
      </c>
      <c r="M15" s="10"/>
    </row>
    <row r="16" spans="1:13" s="1" customFormat="1" x14ac:dyDescent="0.25">
      <c r="A16" t="s">
        <v>506</v>
      </c>
      <c r="B16" t="s">
        <v>507</v>
      </c>
      <c r="C16" t="s">
        <v>483</v>
      </c>
      <c r="D16" t="s">
        <v>10</v>
      </c>
      <c r="E16">
        <v>2</v>
      </c>
      <c r="F16">
        <v>1</v>
      </c>
      <c r="G16">
        <v>1</v>
      </c>
      <c r="H16">
        <v>5</v>
      </c>
      <c r="I16">
        <v>1</v>
      </c>
      <c r="J16">
        <v>9446.24</v>
      </c>
      <c r="K16" s="19">
        <v>41606</v>
      </c>
      <c r="L16" s="20">
        <f t="shared" si="0"/>
        <v>41696</v>
      </c>
      <c r="M16" s="10"/>
    </row>
    <row r="17" spans="1:13" s="1" customFormat="1" x14ac:dyDescent="0.25">
      <c r="A17" t="s">
        <v>508</v>
      </c>
      <c r="B17" t="s">
        <v>509</v>
      </c>
      <c r="C17" t="s">
        <v>483</v>
      </c>
      <c r="D17" t="s">
        <v>10</v>
      </c>
      <c r="E17">
        <v>2</v>
      </c>
      <c r="F17">
        <v>1</v>
      </c>
      <c r="G17">
        <v>1</v>
      </c>
      <c r="H17">
        <v>5</v>
      </c>
      <c r="I17">
        <v>1</v>
      </c>
      <c r="J17">
        <v>94540.87</v>
      </c>
      <c r="K17" s="19">
        <v>41636</v>
      </c>
      <c r="L17" s="20">
        <f t="shared" si="0"/>
        <v>41726</v>
      </c>
      <c r="M17" s="10"/>
    </row>
    <row r="18" spans="1:13" s="1" customFormat="1" x14ac:dyDescent="0.25">
      <c r="A18" t="s">
        <v>510</v>
      </c>
      <c r="B18" t="s">
        <v>511</v>
      </c>
      <c r="C18" t="s">
        <v>483</v>
      </c>
      <c r="D18" t="s">
        <v>10</v>
      </c>
      <c r="E18">
        <v>2</v>
      </c>
      <c r="F18">
        <v>1</v>
      </c>
      <c r="G18">
        <v>1</v>
      </c>
      <c r="H18">
        <v>5</v>
      </c>
      <c r="I18">
        <v>1</v>
      </c>
      <c r="J18">
        <v>550592.39</v>
      </c>
      <c r="K18" s="19">
        <v>41639</v>
      </c>
      <c r="L18" s="20">
        <f t="shared" si="0"/>
        <v>41729</v>
      </c>
      <c r="M18" s="10"/>
    </row>
    <row r="19" spans="1:13" s="1" customFormat="1" x14ac:dyDescent="0.25">
      <c r="A19" t="s">
        <v>512</v>
      </c>
      <c r="B19" t="s">
        <v>513</v>
      </c>
      <c r="C19" t="s">
        <v>483</v>
      </c>
      <c r="D19" t="s">
        <v>10</v>
      </c>
      <c r="E19">
        <v>2</v>
      </c>
      <c r="F19">
        <v>1</v>
      </c>
      <c r="G19">
        <v>1</v>
      </c>
      <c r="H19">
        <v>5</v>
      </c>
      <c r="I19">
        <v>1</v>
      </c>
      <c r="J19">
        <v>506119.06</v>
      </c>
      <c r="K19" s="19">
        <v>41556</v>
      </c>
      <c r="L19" s="20">
        <f t="shared" si="0"/>
        <v>41646</v>
      </c>
      <c r="M19" s="10"/>
    </row>
    <row r="20" spans="1:13" s="1" customFormat="1" ht="15" customHeight="1" x14ac:dyDescent="0.25">
      <c r="A20" t="s">
        <v>514</v>
      </c>
      <c r="B20" t="s">
        <v>515</v>
      </c>
      <c r="C20" t="s">
        <v>483</v>
      </c>
      <c r="D20" t="s">
        <v>10</v>
      </c>
      <c r="E20">
        <v>2</v>
      </c>
      <c r="F20">
        <v>1</v>
      </c>
      <c r="G20">
        <v>1</v>
      </c>
      <c r="H20">
        <v>5</v>
      </c>
      <c r="I20">
        <v>1</v>
      </c>
      <c r="J20">
        <v>830641.44</v>
      </c>
      <c r="K20" s="19">
        <v>41638</v>
      </c>
      <c r="L20" s="20">
        <f t="shared" si="0"/>
        <v>41728</v>
      </c>
      <c r="M20" s="10"/>
    </row>
    <row r="21" spans="1:13" s="1" customFormat="1" x14ac:dyDescent="0.25">
      <c r="A21" t="s">
        <v>516</v>
      </c>
      <c r="B21" t="s">
        <v>517</v>
      </c>
      <c r="C21" t="s">
        <v>483</v>
      </c>
      <c r="D21" t="s">
        <v>10</v>
      </c>
      <c r="E21">
        <v>2</v>
      </c>
      <c r="F21">
        <v>1</v>
      </c>
      <c r="G21">
        <v>1</v>
      </c>
      <c r="H21">
        <v>5</v>
      </c>
      <c r="I21">
        <v>1</v>
      </c>
      <c r="J21">
        <v>589942.04</v>
      </c>
      <c r="K21" s="19">
        <v>41695</v>
      </c>
      <c r="L21" s="20">
        <f t="shared" si="0"/>
        <v>41785</v>
      </c>
      <c r="M21" s="10"/>
    </row>
    <row r="22" spans="1:13" s="1" customFormat="1" x14ac:dyDescent="0.25">
      <c r="A22" t="s">
        <v>518</v>
      </c>
      <c r="B22" t="s">
        <v>519</v>
      </c>
      <c r="C22" t="s">
        <v>483</v>
      </c>
      <c r="D22" t="s">
        <v>10</v>
      </c>
      <c r="E22">
        <v>2</v>
      </c>
      <c r="F22">
        <v>1</v>
      </c>
      <c r="G22">
        <v>1</v>
      </c>
      <c r="H22">
        <v>5</v>
      </c>
      <c r="I22">
        <v>1</v>
      </c>
      <c r="J22">
        <v>15248.95</v>
      </c>
      <c r="K22" s="19">
        <v>41695</v>
      </c>
      <c r="L22" s="20">
        <f t="shared" si="0"/>
        <v>41785</v>
      </c>
      <c r="M22" s="10"/>
    </row>
    <row r="23" spans="1:13" s="1" customFormat="1" x14ac:dyDescent="0.25">
      <c r="A23" t="s">
        <v>520</v>
      </c>
      <c r="B23" t="s">
        <v>521</v>
      </c>
      <c r="C23" t="s">
        <v>483</v>
      </c>
      <c r="D23" t="s">
        <v>10</v>
      </c>
      <c r="E23">
        <v>2</v>
      </c>
      <c r="F23">
        <v>1</v>
      </c>
      <c r="G23">
        <v>1</v>
      </c>
      <c r="H23">
        <v>5</v>
      </c>
      <c r="I23">
        <v>1</v>
      </c>
      <c r="J23">
        <v>1287660.3600000001</v>
      </c>
      <c r="K23" s="19">
        <v>41639</v>
      </c>
      <c r="L23" s="20">
        <f t="shared" si="0"/>
        <v>41729</v>
      </c>
      <c r="M23" s="10"/>
    </row>
    <row r="24" spans="1:13" s="1" customFormat="1" x14ac:dyDescent="0.25">
      <c r="A24" t="s">
        <v>522</v>
      </c>
      <c r="B24" t="s">
        <v>523</v>
      </c>
      <c r="C24" t="s">
        <v>483</v>
      </c>
      <c r="D24" t="s">
        <v>10</v>
      </c>
      <c r="E24">
        <v>2</v>
      </c>
      <c r="F24">
        <v>1</v>
      </c>
      <c r="G24">
        <v>1</v>
      </c>
      <c r="H24">
        <v>5</v>
      </c>
      <c r="I24">
        <v>1</v>
      </c>
      <c r="J24">
        <v>288125.55</v>
      </c>
      <c r="K24" s="19">
        <v>41625</v>
      </c>
      <c r="L24" s="20">
        <f t="shared" si="0"/>
        <v>41715</v>
      </c>
      <c r="M24" s="10"/>
    </row>
    <row r="25" spans="1:13" x14ac:dyDescent="0.25">
      <c r="A25" t="s">
        <v>524</v>
      </c>
      <c r="B25" t="s">
        <v>525</v>
      </c>
      <c r="C25" t="s">
        <v>483</v>
      </c>
      <c r="D25" t="s">
        <v>10</v>
      </c>
      <c r="E25">
        <v>2</v>
      </c>
      <c r="F25">
        <v>1</v>
      </c>
      <c r="G25">
        <v>1</v>
      </c>
      <c r="H25">
        <v>5</v>
      </c>
      <c r="I25">
        <v>1</v>
      </c>
      <c r="J25">
        <v>329987.93</v>
      </c>
      <c r="K25" s="19">
        <v>41625</v>
      </c>
      <c r="L25" s="20">
        <f t="shared" si="0"/>
        <v>41715</v>
      </c>
    </row>
    <row r="26" spans="1:13" x14ac:dyDescent="0.25">
      <c r="A26" t="s">
        <v>526</v>
      </c>
      <c r="B26" t="s">
        <v>527</v>
      </c>
      <c r="C26" t="s">
        <v>483</v>
      </c>
      <c r="D26" t="s">
        <v>10</v>
      </c>
      <c r="E26">
        <v>2</v>
      </c>
      <c r="F26">
        <v>1</v>
      </c>
      <c r="G26">
        <v>1</v>
      </c>
      <c r="H26">
        <v>5</v>
      </c>
      <c r="I26">
        <v>1</v>
      </c>
      <c r="J26">
        <v>343127.64</v>
      </c>
      <c r="K26" s="19">
        <v>41556</v>
      </c>
      <c r="L26" s="20">
        <f t="shared" si="0"/>
        <v>41646</v>
      </c>
    </row>
    <row r="27" spans="1:13" s="6" customFormat="1" x14ac:dyDescent="0.25">
      <c r="A27" t="s">
        <v>39</v>
      </c>
      <c r="B27" t="s">
        <v>1471</v>
      </c>
      <c r="C27"/>
      <c r="D27" t="s">
        <v>5</v>
      </c>
      <c r="E27">
        <v>2</v>
      </c>
      <c r="F27">
        <v>2</v>
      </c>
      <c r="G27">
        <v>1</v>
      </c>
      <c r="H27">
        <v>1</v>
      </c>
      <c r="I27">
        <v>1</v>
      </c>
      <c r="J27">
        <f>SUM(J28:J28)</f>
        <v>87615</v>
      </c>
      <c r="K27" s="21"/>
      <c r="L27" s="22"/>
      <c r="M27" s="11"/>
    </row>
    <row r="28" spans="1:13" x14ac:dyDescent="0.25">
      <c r="A28" t="s">
        <v>1143</v>
      </c>
      <c r="B28" t="s">
        <v>1139</v>
      </c>
      <c r="C28" t="s">
        <v>1140</v>
      </c>
      <c r="D28" t="s">
        <v>10</v>
      </c>
      <c r="E28">
        <v>2</v>
      </c>
      <c r="F28">
        <v>2</v>
      </c>
      <c r="G28">
        <v>1</v>
      </c>
      <c r="H28">
        <v>1</v>
      </c>
      <c r="I28">
        <v>1</v>
      </c>
      <c r="J28">
        <v>87615</v>
      </c>
      <c r="K28" s="19">
        <v>43052</v>
      </c>
      <c r="L28" s="20">
        <f t="shared" si="0"/>
        <v>43142</v>
      </c>
    </row>
    <row r="29" spans="1:13" s="6" customFormat="1" x14ac:dyDescent="0.25">
      <c r="A29" t="s">
        <v>39</v>
      </c>
      <c r="B29" t="s">
        <v>423</v>
      </c>
      <c r="C29"/>
      <c r="D29" t="s">
        <v>5</v>
      </c>
      <c r="E29">
        <v>2</v>
      </c>
      <c r="F29">
        <v>2</v>
      </c>
      <c r="G29">
        <v>1</v>
      </c>
      <c r="H29">
        <v>3</v>
      </c>
      <c r="I29"/>
      <c r="J29">
        <f>SUM(J30:J31)</f>
        <v>7997.55</v>
      </c>
      <c r="K29" s="21"/>
      <c r="L29" s="22"/>
      <c r="M29" s="11"/>
    </row>
    <row r="30" spans="1:13" x14ac:dyDescent="0.25">
      <c r="A30" t="s">
        <v>1107</v>
      </c>
      <c r="B30" t="s">
        <v>53</v>
      </c>
      <c r="C30" t="s">
        <v>1520</v>
      </c>
      <c r="D30" t="s">
        <v>10</v>
      </c>
      <c r="E30">
        <v>2</v>
      </c>
      <c r="F30">
        <v>2</v>
      </c>
      <c r="G30">
        <v>1</v>
      </c>
      <c r="H30">
        <v>3</v>
      </c>
      <c r="J30">
        <v>4115.59</v>
      </c>
      <c r="K30" s="23">
        <v>42528</v>
      </c>
      <c r="L30" s="20">
        <f t="shared" si="0"/>
        <v>42618</v>
      </c>
    </row>
    <row r="31" spans="1:13" x14ac:dyDescent="0.25">
      <c r="A31" t="s">
        <v>1108</v>
      </c>
      <c r="B31" t="s">
        <v>53</v>
      </c>
      <c r="C31" t="s">
        <v>1520</v>
      </c>
      <c r="D31" t="s">
        <v>10</v>
      </c>
      <c r="E31">
        <v>2</v>
      </c>
      <c r="F31">
        <v>2</v>
      </c>
      <c r="G31">
        <v>1</v>
      </c>
      <c r="H31">
        <v>3</v>
      </c>
      <c r="J31">
        <v>3881.96</v>
      </c>
      <c r="K31" s="23">
        <v>42528</v>
      </c>
      <c r="L31" s="20">
        <f t="shared" si="0"/>
        <v>42618</v>
      </c>
    </row>
    <row r="32" spans="1:13" x14ac:dyDescent="0.25">
      <c r="B32" t="s">
        <v>54</v>
      </c>
      <c r="D32" t="s">
        <v>5</v>
      </c>
      <c r="E32">
        <v>2</v>
      </c>
      <c r="F32">
        <v>2</v>
      </c>
      <c r="G32">
        <v>1</v>
      </c>
      <c r="H32">
        <v>5</v>
      </c>
      <c r="J32">
        <f>SUM(J33:J37)</f>
        <v>18700.269999999997</v>
      </c>
      <c r="K32" s="21"/>
      <c r="L32" s="22"/>
    </row>
    <row r="33" spans="1:13" x14ac:dyDescent="0.25">
      <c r="A33" t="s">
        <v>1106</v>
      </c>
      <c r="B33" t="s">
        <v>53</v>
      </c>
      <c r="C33" t="s">
        <v>1521</v>
      </c>
      <c r="D33" t="s">
        <v>10</v>
      </c>
      <c r="E33">
        <v>2</v>
      </c>
      <c r="F33">
        <v>2</v>
      </c>
      <c r="G33">
        <v>1</v>
      </c>
      <c r="H33" t="s">
        <v>32</v>
      </c>
      <c r="J33">
        <v>3707.82</v>
      </c>
      <c r="K33" s="24">
        <v>42513</v>
      </c>
      <c r="L33" s="20">
        <f t="shared" si="0"/>
        <v>42603</v>
      </c>
    </row>
    <row r="34" spans="1:13" x14ac:dyDescent="0.25">
      <c r="A34" t="s">
        <v>1109</v>
      </c>
      <c r="B34" t="s">
        <v>53</v>
      </c>
      <c r="C34" t="s">
        <v>1521</v>
      </c>
      <c r="D34" t="s">
        <v>10</v>
      </c>
      <c r="E34">
        <v>2</v>
      </c>
      <c r="F34">
        <v>2</v>
      </c>
      <c r="G34">
        <v>1</v>
      </c>
      <c r="H34" t="s">
        <v>32</v>
      </c>
      <c r="J34">
        <v>3754.65</v>
      </c>
      <c r="K34" s="25">
        <v>42524</v>
      </c>
      <c r="L34" s="20">
        <f t="shared" si="0"/>
        <v>42614</v>
      </c>
    </row>
    <row r="35" spans="1:13" x14ac:dyDescent="0.25">
      <c r="A35" t="s">
        <v>1110</v>
      </c>
      <c r="B35" t="s">
        <v>53</v>
      </c>
      <c r="C35" t="s">
        <v>1521</v>
      </c>
      <c r="D35" t="s">
        <v>10</v>
      </c>
      <c r="E35">
        <v>2</v>
      </c>
      <c r="F35">
        <v>2</v>
      </c>
      <c r="G35">
        <v>1</v>
      </c>
      <c r="H35" t="s">
        <v>32</v>
      </c>
      <c r="J35">
        <v>2756.99</v>
      </c>
      <c r="K35" s="25">
        <v>42605</v>
      </c>
      <c r="L35" s="20">
        <f t="shared" si="0"/>
        <v>42695</v>
      </c>
    </row>
    <row r="36" spans="1:13" x14ac:dyDescent="0.25">
      <c r="A36" t="s">
        <v>1111</v>
      </c>
      <c r="B36" t="s">
        <v>53</v>
      </c>
      <c r="C36" t="s">
        <v>1521</v>
      </c>
      <c r="D36" t="s">
        <v>10</v>
      </c>
      <c r="E36">
        <v>2</v>
      </c>
      <c r="F36">
        <v>2</v>
      </c>
      <c r="G36">
        <v>1</v>
      </c>
      <c r="H36" t="s">
        <v>32</v>
      </c>
      <c r="J36">
        <v>4143.12</v>
      </c>
      <c r="K36" s="24">
        <v>42608</v>
      </c>
      <c r="L36" s="20">
        <f t="shared" si="0"/>
        <v>42698</v>
      </c>
    </row>
    <row r="37" spans="1:13" x14ac:dyDescent="0.25">
      <c r="A37" t="s">
        <v>1112</v>
      </c>
      <c r="B37" t="s">
        <v>53</v>
      </c>
      <c r="C37" t="s">
        <v>1521</v>
      </c>
      <c r="D37" t="s">
        <v>10</v>
      </c>
      <c r="E37">
        <v>2</v>
      </c>
      <c r="F37">
        <v>2</v>
      </c>
      <c r="G37">
        <v>1</v>
      </c>
      <c r="H37" t="s">
        <v>32</v>
      </c>
      <c r="J37">
        <v>4337.6899999999996</v>
      </c>
      <c r="K37" s="24">
        <v>42613</v>
      </c>
      <c r="L37" s="20">
        <f t="shared" si="0"/>
        <v>42703</v>
      </c>
    </row>
    <row r="38" spans="1:13" x14ac:dyDescent="0.25">
      <c r="B38" t="s">
        <v>55</v>
      </c>
      <c r="D38" t="s">
        <v>5</v>
      </c>
      <c r="E38">
        <v>2</v>
      </c>
      <c r="F38">
        <v>2</v>
      </c>
      <c r="G38">
        <v>1</v>
      </c>
      <c r="H38">
        <v>6</v>
      </c>
      <c r="I38" t="s">
        <v>13</v>
      </c>
      <c r="J38">
        <f>SUM(J39:J47)</f>
        <v>3859503</v>
      </c>
      <c r="K38" s="26"/>
      <c r="L38" s="22"/>
    </row>
    <row r="39" spans="1:13" x14ac:dyDescent="0.25">
      <c r="A39" t="s">
        <v>56</v>
      </c>
      <c r="B39" t="s">
        <v>12</v>
      </c>
      <c r="C39" t="s">
        <v>1094</v>
      </c>
      <c r="D39" t="s">
        <v>10</v>
      </c>
      <c r="E39">
        <v>2</v>
      </c>
      <c r="F39">
        <v>2</v>
      </c>
      <c r="G39">
        <v>1</v>
      </c>
      <c r="H39">
        <v>6</v>
      </c>
      <c r="I39" t="s">
        <v>13</v>
      </c>
      <c r="J39">
        <v>780455.17</v>
      </c>
      <c r="K39" s="24">
        <v>42448</v>
      </c>
      <c r="L39" s="20">
        <f t="shared" si="0"/>
        <v>42538</v>
      </c>
    </row>
    <row r="40" spans="1:13" x14ac:dyDescent="0.25">
      <c r="A40" t="s">
        <v>1661</v>
      </c>
      <c r="B40" t="s">
        <v>389</v>
      </c>
      <c r="C40" t="s">
        <v>1094</v>
      </c>
      <c r="D40" t="s">
        <v>10</v>
      </c>
      <c r="E40">
        <v>2</v>
      </c>
      <c r="F40">
        <v>2</v>
      </c>
      <c r="G40">
        <v>1</v>
      </c>
      <c r="H40">
        <v>6</v>
      </c>
      <c r="I40" t="s">
        <v>13</v>
      </c>
      <c r="J40">
        <v>127409.60000000001</v>
      </c>
      <c r="K40" s="24">
        <v>43140</v>
      </c>
      <c r="L40" s="20">
        <f t="shared" si="0"/>
        <v>43230</v>
      </c>
    </row>
    <row r="41" spans="1:13" x14ac:dyDescent="0.25">
      <c r="A41" t="s">
        <v>1671</v>
      </c>
      <c r="B41" t="s">
        <v>389</v>
      </c>
      <c r="C41" t="s">
        <v>1094</v>
      </c>
      <c r="D41" t="s">
        <v>10</v>
      </c>
      <c r="E41">
        <v>2</v>
      </c>
      <c r="F41">
        <v>2</v>
      </c>
      <c r="G41">
        <v>1</v>
      </c>
      <c r="H41">
        <v>6</v>
      </c>
      <c r="I41" t="s">
        <v>13</v>
      </c>
      <c r="J41">
        <v>115593.2</v>
      </c>
      <c r="K41" s="24">
        <v>43144</v>
      </c>
      <c r="L41" s="20">
        <f t="shared" si="0"/>
        <v>43234</v>
      </c>
    </row>
    <row r="42" spans="1:13" x14ac:dyDescent="0.25">
      <c r="A42" t="s">
        <v>528</v>
      </c>
      <c r="B42" t="s">
        <v>389</v>
      </c>
      <c r="C42" t="s">
        <v>1094</v>
      </c>
      <c r="D42" t="s">
        <v>10</v>
      </c>
      <c r="E42">
        <v>2</v>
      </c>
      <c r="F42">
        <v>2</v>
      </c>
      <c r="G42">
        <v>1</v>
      </c>
      <c r="H42">
        <v>6</v>
      </c>
      <c r="I42" t="s">
        <v>13</v>
      </c>
      <c r="J42">
        <v>582838.30000000005</v>
      </c>
      <c r="K42" s="27">
        <v>0</v>
      </c>
      <c r="L42" s="20">
        <f t="shared" si="0"/>
        <v>90</v>
      </c>
    </row>
    <row r="43" spans="1:13" x14ac:dyDescent="0.25">
      <c r="A43" t="s">
        <v>1093</v>
      </c>
      <c r="B43" t="s">
        <v>57</v>
      </c>
      <c r="C43" t="s">
        <v>1094</v>
      </c>
      <c r="D43" t="s">
        <v>10</v>
      </c>
      <c r="E43">
        <v>2</v>
      </c>
      <c r="F43">
        <v>2</v>
      </c>
      <c r="G43">
        <v>1</v>
      </c>
      <c r="H43">
        <v>6</v>
      </c>
      <c r="I43">
        <v>2</v>
      </c>
      <c r="J43">
        <v>503603.62</v>
      </c>
      <c r="K43" s="27">
        <v>43005</v>
      </c>
      <c r="L43" s="20">
        <f t="shared" si="0"/>
        <v>43095</v>
      </c>
    </row>
    <row r="44" spans="1:13" x14ac:dyDescent="0.25">
      <c r="A44" t="s">
        <v>1202</v>
      </c>
      <c r="B44" t="s">
        <v>57</v>
      </c>
      <c r="C44" t="s">
        <v>1094</v>
      </c>
      <c r="D44" t="s">
        <v>10</v>
      </c>
      <c r="E44">
        <v>2</v>
      </c>
      <c r="F44">
        <v>2</v>
      </c>
      <c r="G44">
        <v>1</v>
      </c>
      <c r="H44">
        <v>6</v>
      </c>
      <c r="I44">
        <v>2</v>
      </c>
      <c r="J44">
        <v>337779.74</v>
      </c>
      <c r="K44" s="27">
        <v>43048</v>
      </c>
      <c r="L44" s="20">
        <f t="shared" si="0"/>
        <v>43138</v>
      </c>
    </row>
    <row r="45" spans="1:13" x14ac:dyDescent="0.25">
      <c r="A45" t="s">
        <v>1130</v>
      </c>
      <c r="B45" t="s">
        <v>57</v>
      </c>
      <c r="C45" t="s">
        <v>1094</v>
      </c>
      <c r="D45" t="s">
        <v>10</v>
      </c>
      <c r="E45">
        <v>2</v>
      </c>
      <c r="F45">
        <v>2</v>
      </c>
      <c r="G45">
        <v>1</v>
      </c>
      <c r="H45">
        <v>6</v>
      </c>
      <c r="I45">
        <v>2</v>
      </c>
      <c r="J45">
        <v>461234.61</v>
      </c>
      <c r="K45" s="27">
        <v>43034</v>
      </c>
      <c r="L45" s="20">
        <f t="shared" si="0"/>
        <v>43124</v>
      </c>
    </row>
    <row r="46" spans="1:13" x14ac:dyDescent="0.25">
      <c r="A46" t="s">
        <v>1227</v>
      </c>
      <c r="B46" t="s">
        <v>57</v>
      </c>
      <c r="C46" t="s">
        <v>1094</v>
      </c>
      <c r="D46" t="s">
        <v>10</v>
      </c>
      <c r="E46">
        <v>2</v>
      </c>
      <c r="F46">
        <v>2</v>
      </c>
      <c r="G46">
        <v>1</v>
      </c>
      <c r="H46">
        <v>6</v>
      </c>
      <c r="I46">
        <v>2</v>
      </c>
      <c r="J46">
        <v>466450.52</v>
      </c>
      <c r="K46" s="27">
        <v>43053</v>
      </c>
      <c r="L46" s="20">
        <f t="shared" si="0"/>
        <v>43143</v>
      </c>
    </row>
    <row r="47" spans="1:13" x14ac:dyDescent="0.25">
      <c r="A47" t="s">
        <v>438</v>
      </c>
      <c r="B47" t="s">
        <v>57</v>
      </c>
      <c r="C47" t="s">
        <v>1094</v>
      </c>
      <c r="D47" t="s">
        <v>10</v>
      </c>
      <c r="E47">
        <v>2</v>
      </c>
      <c r="F47">
        <v>2</v>
      </c>
      <c r="G47">
        <v>1</v>
      </c>
      <c r="H47">
        <v>6</v>
      </c>
      <c r="I47">
        <v>2</v>
      </c>
      <c r="J47">
        <v>484138.23999999999</v>
      </c>
      <c r="K47" s="27">
        <v>42965</v>
      </c>
      <c r="L47" s="20">
        <f t="shared" si="0"/>
        <v>43055</v>
      </c>
    </row>
    <row r="48" spans="1:13" s="2" customFormat="1" x14ac:dyDescent="0.25">
      <c r="A48"/>
      <c r="B48" t="s">
        <v>58</v>
      </c>
      <c r="C48"/>
      <c r="D48" t="s">
        <v>5</v>
      </c>
      <c r="E48">
        <v>2</v>
      </c>
      <c r="F48">
        <v>2</v>
      </c>
      <c r="G48">
        <v>1</v>
      </c>
      <c r="H48">
        <v>7</v>
      </c>
      <c r="I48">
        <v>0</v>
      </c>
      <c r="J48">
        <f>SUM(J49:J129)</f>
        <v>121964330.57000001</v>
      </c>
      <c r="K48" s="26"/>
      <c r="L48" s="22"/>
      <c r="M48" s="12"/>
    </row>
    <row r="49" spans="1:13" s="2" customFormat="1" x14ac:dyDescent="0.25">
      <c r="A49"/>
      <c r="B49" t="s">
        <v>382</v>
      </c>
      <c r="C49" t="s">
        <v>477</v>
      </c>
      <c r="D49" t="s">
        <v>10</v>
      </c>
      <c r="E49">
        <v>2</v>
      </c>
      <c r="F49">
        <v>2</v>
      </c>
      <c r="G49">
        <v>1</v>
      </c>
      <c r="H49">
        <v>7</v>
      </c>
      <c r="I49">
        <v>0</v>
      </c>
      <c r="J49">
        <v>1376542</v>
      </c>
      <c r="K49" s="24">
        <v>41911</v>
      </c>
      <c r="L49" s="20">
        <f t="shared" si="0"/>
        <v>42001</v>
      </c>
      <c r="M49" s="12"/>
    </row>
    <row r="50" spans="1:13" x14ac:dyDescent="0.25">
      <c r="B50" t="s">
        <v>382</v>
      </c>
      <c r="C50" t="s">
        <v>477</v>
      </c>
      <c r="D50" t="s">
        <v>10</v>
      </c>
      <c r="E50">
        <v>2</v>
      </c>
      <c r="F50">
        <v>2</v>
      </c>
      <c r="G50">
        <v>1</v>
      </c>
      <c r="H50">
        <v>7</v>
      </c>
      <c r="I50">
        <v>0</v>
      </c>
      <c r="J50">
        <v>555991</v>
      </c>
      <c r="K50" s="24">
        <v>42193</v>
      </c>
      <c r="L50" s="20">
        <f t="shared" si="0"/>
        <v>42283</v>
      </c>
    </row>
    <row r="51" spans="1:13" x14ac:dyDescent="0.25">
      <c r="B51" t="s">
        <v>382</v>
      </c>
      <c r="C51" t="s">
        <v>477</v>
      </c>
      <c r="D51" t="s">
        <v>10</v>
      </c>
      <c r="E51">
        <v>2</v>
      </c>
      <c r="F51">
        <v>2</v>
      </c>
      <c r="G51">
        <v>1</v>
      </c>
      <c r="H51">
        <v>7</v>
      </c>
      <c r="I51">
        <v>0</v>
      </c>
      <c r="J51">
        <v>548312</v>
      </c>
      <c r="K51" s="24">
        <v>42194</v>
      </c>
      <c r="L51" s="20">
        <f t="shared" si="0"/>
        <v>42284</v>
      </c>
    </row>
    <row r="52" spans="1:13" x14ac:dyDescent="0.25">
      <c r="B52" t="s">
        <v>382</v>
      </c>
      <c r="C52" t="s">
        <v>477</v>
      </c>
      <c r="D52" t="s">
        <v>10</v>
      </c>
      <c r="E52">
        <v>2</v>
      </c>
      <c r="F52">
        <v>2</v>
      </c>
      <c r="G52">
        <v>1</v>
      </c>
      <c r="H52">
        <v>7</v>
      </c>
      <c r="I52">
        <v>0</v>
      </c>
      <c r="J52">
        <v>555521</v>
      </c>
      <c r="K52" s="24">
        <v>42205</v>
      </c>
      <c r="L52" s="20">
        <f t="shared" si="0"/>
        <v>42295</v>
      </c>
    </row>
    <row r="53" spans="1:13" x14ac:dyDescent="0.25">
      <c r="B53" t="s">
        <v>382</v>
      </c>
      <c r="C53" t="s">
        <v>477</v>
      </c>
      <c r="D53" t="s">
        <v>10</v>
      </c>
      <c r="E53">
        <v>2</v>
      </c>
      <c r="F53">
        <v>2</v>
      </c>
      <c r="G53">
        <v>1</v>
      </c>
      <c r="H53">
        <v>7</v>
      </c>
      <c r="I53">
        <v>0</v>
      </c>
      <c r="J53">
        <v>1384963</v>
      </c>
      <c r="K53" s="24">
        <v>42193</v>
      </c>
      <c r="L53" s="20">
        <f t="shared" si="0"/>
        <v>42283</v>
      </c>
    </row>
    <row r="54" spans="1:13" x14ac:dyDescent="0.25">
      <c r="B54" t="s">
        <v>382</v>
      </c>
      <c r="C54" t="s">
        <v>477</v>
      </c>
      <c r="D54" t="s">
        <v>10</v>
      </c>
      <c r="E54">
        <v>2</v>
      </c>
      <c r="F54">
        <v>2</v>
      </c>
      <c r="G54">
        <v>1</v>
      </c>
      <c r="H54">
        <v>7</v>
      </c>
      <c r="I54">
        <v>0</v>
      </c>
      <c r="J54">
        <v>564144</v>
      </c>
      <c r="K54" s="24">
        <v>42194</v>
      </c>
      <c r="L54" s="20">
        <f t="shared" si="0"/>
        <v>42284</v>
      </c>
    </row>
    <row r="55" spans="1:13" x14ac:dyDescent="0.25">
      <c r="B55" t="s">
        <v>382</v>
      </c>
      <c r="C55" t="s">
        <v>477</v>
      </c>
      <c r="D55" t="s">
        <v>10</v>
      </c>
      <c r="E55">
        <v>2</v>
      </c>
      <c r="F55">
        <v>2</v>
      </c>
      <c r="G55">
        <v>1</v>
      </c>
      <c r="H55">
        <v>7</v>
      </c>
      <c r="I55">
        <v>0</v>
      </c>
      <c r="J55">
        <v>542623</v>
      </c>
      <c r="K55" s="24">
        <v>42192</v>
      </c>
      <c r="L55" s="20">
        <f t="shared" si="0"/>
        <v>42282</v>
      </c>
    </row>
    <row r="56" spans="1:13" x14ac:dyDescent="0.25">
      <c r="B56" t="s">
        <v>382</v>
      </c>
      <c r="C56" t="s">
        <v>477</v>
      </c>
      <c r="D56" t="s">
        <v>10</v>
      </c>
      <c r="E56">
        <v>2</v>
      </c>
      <c r="F56">
        <v>2</v>
      </c>
      <c r="G56">
        <v>1</v>
      </c>
      <c r="H56">
        <v>7</v>
      </c>
      <c r="I56">
        <v>0</v>
      </c>
      <c r="J56">
        <v>550210</v>
      </c>
      <c r="K56" s="24">
        <v>42193</v>
      </c>
      <c r="L56" s="20">
        <f t="shared" si="0"/>
        <v>42283</v>
      </c>
    </row>
    <row r="57" spans="1:13" x14ac:dyDescent="0.25">
      <c r="B57" t="s">
        <v>382</v>
      </c>
      <c r="C57" t="s">
        <v>477</v>
      </c>
      <c r="D57" t="s">
        <v>10</v>
      </c>
      <c r="E57">
        <v>2</v>
      </c>
      <c r="F57">
        <v>2</v>
      </c>
      <c r="G57">
        <v>1</v>
      </c>
      <c r="H57">
        <v>7</v>
      </c>
      <c r="I57">
        <v>0</v>
      </c>
      <c r="J57">
        <v>549548</v>
      </c>
      <c r="K57" s="24">
        <v>42235</v>
      </c>
      <c r="L57" s="20">
        <f t="shared" si="0"/>
        <v>42325</v>
      </c>
    </row>
    <row r="58" spans="1:13" x14ac:dyDescent="0.25">
      <c r="B58" t="s">
        <v>382</v>
      </c>
      <c r="C58" t="s">
        <v>477</v>
      </c>
      <c r="D58" t="s">
        <v>10</v>
      </c>
      <c r="E58">
        <v>2</v>
      </c>
      <c r="F58">
        <v>2</v>
      </c>
      <c r="G58">
        <v>1</v>
      </c>
      <c r="H58">
        <v>7</v>
      </c>
      <c r="I58">
        <v>0</v>
      </c>
      <c r="J58">
        <v>495758</v>
      </c>
      <c r="K58" s="24">
        <v>42552</v>
      </c>
      <c r="L58" s="20">
        <f t="shared" si="0"/>
        <v>42642</v>
      </c>
    </row>
    <row r="59" spans="1:13" x14ac:dyDescent="0.25">
      <c r="B59" t="s">
        <v>386</v>
      </c>
      <c r="C59" t="s">
        <v>477</v>
      </c>
      <c r="D59" t="s">
        <v>10</v>
      </c>
      <c r="E59">
        <v>2</v>
      </c>
      <c r="F59">
        <v>2</v>
      </c>
      <c r="G59">
        <v>1</v>
      </c>
      <c r="H59">
        <v>7</v>
      </c>
      <c r="I59">
        <v>0</v>
      </c>
      <c r="J59">
        <v>1083305</v>
      </c>
      <c r="K59" s="24">
        <v>42552</v>
      </c>
      <c r="L59" s="20">
        <f t="shared" si="0"/>
        <v>42642</v>
      </c>
    </row>
    <row r="60" spans="1:13" x14ac:dyDescent="0.25">
      <c r="B60" t="s">
        <v>59</v>
      </c>
      <c r="C60" t="s">
        <v>477</v>
      </c>
      <c r="D60" t="s">
        <v>10</v>
      </c>
      <c r="E60">
        <v>2</v>
      </c>
      <c r="F60">
        <v>2</v>
      </c>
      <c r="G60">
        <v>1</v>
      </c>
      <c r="H60">
        <v>7</v>
      </c>
      <c r="I60">
        <v>0</v>
      </c>
      <c r="J60">
        <v>6420</v>
      </c>
      <c r="K60" s="24">
        <v>42698</v>
      </c>
      <c r="L60" s="20">
        <f t="shared" si="0"/>
        <v>42788</v>
      </c>
    </row>
    <row r="61" spans="1:13" x14ac:dyDescent="0.25">
      <c r="B61" t="s">
        <v>60</v>
      </c>
      <c r="C61" t="s">
        <v>477</v>
      </c>
      <c r="D61" t="s">
        <v>10</v>
      </c>
      <c r="E61">
        <v>2</v>
      </c>
      <c r="F61">
        <v>2</v>
      </c>
      <c r="G61">
        <v>1</v>
      </c>
      <c r="H61">
        <v>7</v>
      </c>
      <c r="I61">
        <v>0</v>
      </c>
      <c r="J61">
        <v>5442966</v>
      </c>
      <c r="K61" s="24">
        <v>42752</v>
      </c>
      <c r="L61" s="20">
        <f t="shared" si="0"/>
        <v>42842</v>
      </c>
    </row>
    <row r="62" spans="1:13" x14ac:dyDescent="0.25">
      <c r="B62" t="s">
        <v>382</v>
      </c>
      <c r="C62" t="s">
        <v>477</v>
      </c>
      <c r="D62" t="s">
        <v>10</v>
      </c>
      <c r="E62">
        <v>2</v>
      </c>
      <c r="F62">
        <v>2</v>
      </c>
      <c r="G62">
        <v>1</v>
      </c>
      <c r="H62">
        <v>7</v>
      </c>
      <c r="I62">
        <v>0</v>
      </c>
      <c r="J62">
        <v>1357810</v>
      </c>
      <c r="K62" s="24">
        <v>42377</v>
      </c>
      <c r="L62" s="20">
        <f t="shared" si="0"/>
        <v>42467</v>
      </c>
    </row>
    <row r="63" spans="1:13" x14ac:dyDescent="0.25">
      <c r="B63" t="s">
        <v>382</v>
      </c>
      <c r="C63" t="s">
        <v>477</v>
      </c>
      <c r="D63" t="s">
        <v>10</v>
      </c>
      <c r="E63">
        <v>2</v>
      </c>
      <c r="F63">
        <v>2</v>
      </c>
      <c r="G63">
        <v>1</v>
      </c>
      <c r="H63">
        <v>7</v>
      </c>
      <c r="I63">
        <v>0</v>
      </c>
      <c r="J63">
        <v>1382875</v>
      </c>
      <c r="K63" s="24">
        <v>42193</v>
      </c>
      <c r="L63" s="20">
        <f t="shared" si="0"/>
        <v>42283</v>
      </c>
    </row>
    <row r="64" spans="1:13" x14ac:dyDescent="0.25">
      <c r="B64" t="s">
        <v>382</v>
      </c>
      <c r="C64" t="s">
        <v>477</v>
      </c>
      <c r="D64" t="s">
        <v>10</v>
      </c>
      <c r="E64">
        <v>2</v>
      </c>
      <c r="F64">
        <v>2</v>
      </c>
      <c r="G64">
        <v>1</v>
      </c>
      <c r="H64">
        <v>7</v>
      </c>
      <c r="I64">
        <v>0</v>
      </c>
      <c r="J64">
        <v>1378373</v>
      </c>
      <c r="K64" s="24">
        <v>42243</v>
      </c>
      <c r="L64" s="20">
        <f t="shared" si="0"/>
        <v>42333</v>
      </c>
    </row>
    <row r="65" spans="1:12" x14ac:dyDescent="0.25">
      <c r="B65" t="s">
        <v>382</v>
      </c>
      <c r="C65" t="s">
        <v>477</v>
      </c>
      <c r="D65" t="s">
        <v>10</v>
      </c>
      <c r="E65">
        <v>2</v>
      </c>
      <c r="F65">
        <v>2</v>
      </c>
      <c r="G65">
        <v>1</v>
      </c>
      <c r="H65">
        <v>7</v>
      </c>
      <c r="I65">
        <v>0</v>
      </c>
      <c r="J65">
        <v>1331593</v>
      </c>
      <c r="K65" s="24">
        <v>42249</v>
      </c>
      <c r="L65" s="20">
        <f t="shared" si="0"/>
        <v>42339</v>
      </c>
    </row>
    <row r="66" spans="1:12" x14ac:dyDescent="0.25">
      <c r="B66" t="s">
        <v>60</v>
      </c>
      <c r="C66" t="s">
        <v>477</v>
      </c>
      <c r="D66" t="s">
        <v>10</v>
      </c>
      <c r="E66">
        <v>2</v>
      </c>
      <c r="F66">
        <v>2</v>
      </c>
      <c r="G66">
        <v>1</v>
      </c>
      <c r="H66">
        <v>7</v>
      </c>
      <c r="I66">
        <v>0</v>
      </c>
      <c r="J66">
        <v>5503003.2000000002</v>
      </c>
      <c r="K66" s="24">
        <v>42552</v>
      </c>
      <c r="L66" s="20">
        <f t="shared" si="0"/>
        <v>42642</v>
      </c>
    </row>
    <row r="67" spans="1:12" x14ac:dyDescent="0.25">
      <c r="B67" t="s">
        <v>386</v>
      </c>
      <c r="C67" t="s">
        <v>477</v>
      </c>
      <c r="D67" t="s">
        <v>10</v>
      </c>
      <c r="E67">
        <v>2</v>
      </c>
      <c r="F67">
        <v>2</v>
      </c>
      <c r="G67">
        <v>1</v>
      </c>
      <c r="H67">
        <v>7</v>
      </c>
      <c r="I67">
        <v>0</v>
      </c>
      <c r="J67">
        <v>1267137</v>
      </c>
      <c r="K67" s="24">
        <v>42552</v>
      </c>
      <c r="L67" s="20">
        <f t="shared" si="0"/>
        <v>42642</v>
      </c>
    </row>
    <row r="68" spans="1:12" x14ac:dyDescent="0.25">
      <c r="B68" t="s">
        <v>386</v>
      </c>
      <c r="C68" t="s">
        <v>477</v>
      </c>
      <c r="D68" t="s">
        <v>10</v>
      </c>
      <c r="E68">
        <v>2</v>
      </c>
      <c r="F68">
        <v>2</v>
      </c>
      <c r="G68">
        <v>1</v>
      </c>
      <c r="H68">
        <v>7</v>
      </c>
      <c r="I68">
        <v>0</v>
      </c>
      <c r="J68">
        <v>1530717</v>
      </c>
      <c r="K68" s="27">
        <v>42186</v>
      </c>
      <c r="L68" s="20">
        <f t="shared" si="0"/>
        <v>42276</v>
      </c>
    </row>
    <row r="69" spans="1:12" x14ac:dyDescent="0.25">
      <c r="A69" t="s">
        <v>400</v>
      </c>
      <c r="B69" t="s">
        <v>386</v>
      </c>
      <c r="C69" t="s">
        <v>477</v>
      </c>
      <c r="D69" t="s">
        <v>10</v>
      </c>
      <c r="E69">
        <v>2</v>
      </c>
      <c r="F69">
        <v>2</v>
      </c>
      <c r="G69">
        <v>1</v>
      </c>
      <c r="H69">
        <v>7</v>
      </c>
      <c r="I69">
        <v>0</v>
      </c>
      <c r="J69">
        <v>3628148.97</v>
      </c>
      <c r="K69" s="24">
        <v>42915</v>
      </c>
      <c r="L69" s="20">
        <f t="shared" ref="L69:L132" si="1">+K69+90</f>
        <v>43005</v>
      </c>
    </row>
    <row r="70" spans="1:12" x14ac:dyDescent="0.25">
      <c r="B70" t="s">
        <v>60</v>
      </c>
      <c r="C70" t="s">
        <v>477</v>
      </c>
      <c r="D70" t="s">
        <v>10</v>
      </c>
      <c r="E70">
        <v>2</v>
      </c>
      <c r="F70">
        <v>2</v>
      </c>
      <c r="G70">
        <v>1</v>
      </c>
      <c r="H70">
        <v>7</v>
      </c>
      <c r="I70">
        <v>0</v>
      </c>
      <c r="J70">
        <v>5433822</v>
      </c>
      <c r="K70" s="27">
        <v>42552</v>
      </c>
      <c r="L70" s="20">
        <f t="shared" si="1"/>
        <v>42642</v>
      </c>
    </row>
    <row r="71" spans="1:12" x14ac:dyDescent="0.25">
      <c r="B71" t="s">
        <v>382</v>
      </c>
      <c r="C71" t="s">
        <v>477</v>
      </c>
      <c r="D71" t="s">
        <v>10</v>
      </c>
      <c r="E71">
        <v>2</v>
      </c>
      <c r="F71">
        <v>2</v>
      </c>
      <c r="G71">
        <v>1</v>
      </c>
      <c r="H71">
        <v>7</v>
      </c>
      <c r="I71">
        <v>0</v>
      </c>
      <c r="J71">
        <v>1377606</v>
      </c>
      <c r="K71" s="27">
        <v>42552</v>
      </c>
      <c r="L71" s="20">
        <f t="shared" si="1"/>
        <v>42642</v>
      </c>
    </row>
    <row r="72" spans="1:12" x14ac:dyDescent="0.25">
      <c r="B72" t="s">
        <v>382</v>
      </c>
      <c r="C72" t="s">
        <v>477</v>
      </c>
      <c r="D72" t="s">
        <v>10</v>
      </c>
      <c r="E72">
        <v>2</v>
      </c>
      <c r="F72">
        <v>2</v>
      </c>
      <c r="G72">
        <v>1</v>
      </c>
      <c r="H72">
        <v>7</v>
      </c>
      <c r="I72">
        <v>0</v>
      </c>
      <c r="J72">
        <v>494991</v>
      </c>
      <c r="K72" s="27">
        <v>42552</v>
      </c>
      <c r="L72" s="20">
        <f t="shared" si="1"/>
        <v>42642</v>
      </c>
    </row>
    <row r="73" spans="1:12" x14ac:dyDescent="0.25">
      <c r="B73" t="s">
        <v>60</v>
      </c>
      <c r="C73" t="s">
        <v>477</v>
      </c>
      <c r="D73" t="s">
        <v>10</v>
      </c>
      <c r="E73">
        <v>2</v>
      </c>
      <c r="F73">
        <v>2</v>
      </c>
      <c r="G73">
        <v>1</v>
      </c>
      <c r="H73">
        <v>7</v>
      </c>
      <c r="I73">
        <v>0</v>
      </c>
      <c r="J73">
        <v>5503003.2000000002</v>
      </c>
      <c r="K73" s="24">
        <v>42552</v>
      </c>
      <c r="L73" s="20">
        <f t="shared" si="1"/>
        <v>42642</v>
      </c>
    </row>
    <row r="74" spans="1:12" x14ac:dyDescent="0.25">
      <c r="B74" t="s">
        <v>60</v>
      </c>
      <c r="C74" t="s">
        <v>477</v>
      </c>
      <c r="D74" t="s">
        <v>10</v>
      </c>
      <c r="E74">
        <v>2</v>
      </c>
      <c r="F74">
        <v>2</v>
      </c>
      <c r="G74">
        <v>1</v>
      </c>
      <c r="H74">
        <v>7</v>
      </c>
      <c r="I74">
        <v>0</v>
      </c>
      <c r="J74">
        <v>5503003.2000000002</v>
      </c>
      <c r="K74" s="24">
        <v>42552</v>
      </c>
      <c r="L74" s="20">
        <f t="shared" si="1"/>
        <v>42642</v>
      </c>
    </row>
    <row r="75" spans="1:12" x14ac:dyDescent="0.25">
      <c r="B75" t="s">
        <v>385</v>
      </c>
      <c r="C75" t="s">
        <v>477</v>
      </c>
      <c r="D75" t="s">
        <v>10</v>
      </c>
      <c r="E75">
        <v>2</v>
      </c>
      <c r="F75">
        <v>2</v>
      </c>
      <c r="G75">
        <v>1</v>
      </c>
      <c r="H75">
        <v>7</v>
      </c>
      <c r="I75">
        <v>0</v>
      </c>
      <c r="J75">
        <v>198039</v>
      </c>
      <c r="K75" s="24">
        <v>42552</v>
      </c>
      <c r="L75" s="20">
        <f t="shared" si="1"/>
        <v>42642</v>
      </c>
    </row>
    <row r="76" spans="1:12" x14ac:dyDescent="0.25">
      <c r="B76" t="s">
        <v>60</v>
      </c>
      <c r="C76" t="s">
        <v>477</v>
      </c>
      <c r="D76" t="s">
        <v>10</v>
      </c>
      <c r="E76">
        <v>2</v>
      </c>
      <c r="F76">
        <v>2</v>
      </c>
      <c r="G76">
        <v>1</v>
      </c>
      <c r="H76">
        <v>7</v>
      </c>
      <c r="I76">
        <v>0</v>
      </c>
      <c r="J76">
        <v>5433822</v>
      </c>
      <c r="K76" s="24">
        <v>42552</v>
      </c>
      <c r="L76" s="20">
        <f t="shared" si="1"/>
        <v>42642</v>
      </c>
    </row>
    <row r="77" spans="1:12" x14ac:dyDescent="0.25">
      <c r="B77" t="s">
        <v>385</v>
      </c>
      <c r="C77" t="s">
        <v>477</v>
      </c>
      <c r="D77" t="s">
        <v>10</v>
      </c>
      <c r="E77">
        <v>2</v>
      </c>
      <c r="F77">
        <v>2</v>
      </c>
      <c r="G77">
        <v>1</v>
      </c>
      <c r="H77">
        <v>7</v>
      </c>
      <c r="I77">
        <v>0</v>
      </c>
      <c r="J77">
        <v>198039</v>
      </c>
      <c r="K77" s="24">
        <v>42552</v>
      </c>
      <c r="L77" s="20">
        <f t="shared" si="1"/>
        <v>42642</v>
      </c>
    </row>
    <row r="78" spans="1:12" x14ac:dyDescent="0.25">
      <c r="B78" t="s">
        <v>357</v>
      </c>
      <c r="C78" t="s">
        <v>477</v>
      </c>
      <c r="D78" t="s">
        <v>10</v>
      </c>
      <c r="E78">
        <v>2</v>
      </c>
      <c r="F78">
        <v>2</v>
      </c>
      <c r="G78">
        <v>1</v>
      </c>
      <c r="H78">
        <v>7</v>
      </c>
      <c r="I78">
        <v>0</v>
      </c>
      <c r="J78">
        <v>198039</v>
      </c>
      <c r="K78" s="24">
        <v>42555</v>
      </c>
      <c r="L78" s="20">
        <f t="shared" si="1"/>
        <v>42645</v>
      </c>
    </row>
    <row r="79" spans="1:12" x14ac:dyDescent="0.25">
      <c r="B79" t="s">
        <v>382</v>
      </c>
      <c r="C79" t="s">
        <v>477</v>
      </c>
      <c r="D79" t="s">
        <v>10</v>
      </c>
      <c r="E79">
        <v>2</v>
      </c>
      <c r="F79">
        <v>2</v>
      </c>
      <c r="G79">
        <v>1</v>
      </c>
      <c r="H79">
        <v>7</v>
      </c>
      <c r="I79">
        <v>0</v>
      </c>
      <c r="J79">
        <v>1369841</v>
      </c>
      <c r="K79" s="24">
        <v>42590</v>
      </c>
      <c r="L79" s="20">
        <f t="shared" si="1"/>
        <v>42680</v>
      </c>
    </row>
    <row r="80" spans="1:12" x14ac:dyDescent="0.25">
      <c r="B80" t="s">
        <v>382</v>
      </c>
      <c r="C80" t="s">
        <v>477</v>
      </c>
      <c r="D80" t="s">
        <v>10</v>
      </c>
      <c r="E80">
        <v>2</v>
      </c>
      <c r="F80">
        <v>2</v>
      </c>
      <c r="G80">
        <v>1</v>
      </c>
      <c r="H80">
        <v>7</v>
      </c>
      <c r="I80">
        <v>0</v>
      </c>
      <c r="J80">
        <v>1371479</v>
      </c>
      <c r="K80" s="24">
        <v>42590</v>
      </c>
      <c r="L80" s="20">
        <f t="shared" si="1"/>
        <v>42680</v>
      </c>
    </row>
    <row r="81" spans="1:12" x14ac:dyDescent="0.25">
      <c r="B81" t="s">
        <v>382</v>
      </c>
      <c r="C81" t="s">
        <v>477</v>
      </c>
      <c r="D81" t="s">
        <v>10</v>
      </c>
      <c r="E81">
        <v>2</v>
      </c>
      <c r="F81">
        <v>2</v>
      </c>
      <c r="G81">
        <v>1</v>
      </c>
      <c r="H81">
        <v>7</v>
      </c>
      <c r="I81">
        <v>0</v>
      </c>
      <c r="J81">
        <v>1371519</v>
      </c>
      <c r="K81" s="24">
        <v>42590</v>
      </c>
      <c r="L81" s="20">
        <f t="shared" si="1"/>
        <v>42680</v>
      </c>
    </row>
    <row r="82" spans="1:12" x14ac:dyDescent="0.25">
      <c r="B82" t="s">
        <v>382</v>
      </c>
      <c r="C82" t="s">
        <v>477</v>
      </c>
      <c r="D82" t="s">
        <v>10</v>
      </c>
      <c r="E82">
        <v>2</v>
      </c>
      <c r="F82">
        <v>2</v>
      </c>
      <c r="G82">
        <v>1</v>
      </c>
      <c r="H82">
        <v>7</v>
      </c>
      <c r="I82">
        <v>0</v>
      </c>
      <c r="J82">
        <v>491059</v>
      </c>
      <c r="K82" s="24">
        <v>42590</v>
      </c>
      <c r="L82" s="20">
        <f t="shared" si="1"/>
        <v>42680</v>
      </c>
    </row>
    <row r="83" spans="1:12" x14ac:dyDescent="0.25">
      <c r="B83" t="s">
        <v>382</v>
      </c>
      <c r="C83" t="s">
        <v>477</v>
      </c>
      <c r="D83" t="s">
        <v>10</v>
      </c>
      <c r="E83">
        <v>2</v>
      </c>
      <c r="F83">
        <v>2</v>
      </c>
      <c r="G83">
        <v>1</v>
      </c>
      <c r="H83">
        <v>7</v>
      </c>
      <c r="I83">
        <v>0</v>
      </c>
      <c r="J83">
        <v>1370632</v>
      </c>
      <c r="K83" s="24">
        <v>42590</v>
      </c>
      <c r="L83" s="20">
        <f t="shared" si="1"/>
        <v>42680</v>
      </c>
    </row>
    <row r="84" spans="1:12" x14ac:dyDescent="0.25">
      <c r="B84" t="s">
        <v>382</v>
      </c>
      <c r="C84" t="s">
        <v>477</v>
      </c>
      <c r="D84" t="s">
        <v>10</v>
      </c>
      <c r="E84">
        <v>2</v>
      </c>
      <c r="F84">
        <v>2</v>
      </c>
      <c r="G84">
        <v>1</v>
      </c>
      <c r="H84">
        <v>7</v>
      </c>
      <c r="I84">
        <v>0</v>
      </c>
      <c r="J84">
        <v>1373936</v>
      </c>
      <c r="K84" s="24">
        <v>42590</v>
      </c>
      <c r="L84" s="20">
        <f t="shared" si="1"/>
        <v>42680</v>
      </c>
    </row>
    <row r="85" spans="1:12" x14ac:dyDescent="0.25">
      <c r="B85" t="s">
        <v>382</v>
      </c>
      <c r="C85" t="s">
        <v>477</v>
      </c>
      <c r="D85" t="s">
        <v>10</v>
      </c>
      <c r="E85">
        <v>2</v>
      </c>
      <c r="F85">
        <v>2</v>
      </c>
      <c r="G85">
        <v>1</v>
      </c>
      <c r="H85">
        <v>7</v>
      </c>
      <c r="I85">
        <v>0</v>
      </c>
      <c r="J85">
        <v>501097</v>
      </c>
      <c r="K85" s="24">
        <v>42590</v>
      </c>
      <c r="L85" s="20">
        <f t="shared" si="1"/>
        <v>42680</v>
      </c>
    </row>
    <row r="86" spans="1:12" x14ac:dyDescent="0.25">
      <c r="B86" t="s">
        <v>386</v>
      </c>
      <c r="C86" t="s">
        <v>477</v>
      </c>
      <c r="D86" t="s">
        <v>10</v>
      </c>
      <c r="E86">
        <v>2</v>
      </c>
      <c r="F86">
        <v>2</v>
      </c>
      <c r="G86">
        <v>1</v>
      </c>
      <c r="H86">
        <v>7</v>
      </c>
      <c r="I86">
        <v>0</v>
      </c>
      <c r="J86">
        <v>1740145</v>
      </c>
      <c r="K86" s="24">
        <v>42590</v>
      </c>
      <c r="L86" s="20">
        <f t="shared" si="1"/>
        <v>42680</v>
      </c>
    </row>
    <row r="87" spans="1:12" x14ac:dyDescent="0.25">
      <c r="B87" t="s">
        <v>386</v>
      </c>
      <c r="C87" t="s">
        <v>477</v>
      </c>
      <c r="D87" t="s">
        <v>10</v>
      </c>
      <c r="E87">
        <v>2</v>
      </c>
      <c r="F87">
        <v>2</v>
      </c>
      <c r="G87">
        <v>1</v>
      </c>
      <c r="H87">
        <v>7</v>
      </c>
      <c r="I87">
        <v>0</v>
      </c>
      <c r="J87">
        <v>1741889</v>
      </c>
      <c r="K87" s="24">
        <v>42590</v>
      </c>
      <c r="L87" s="20">
        <f t="shared" si="1"/>
        <v>42680</v>
      </c>
    </row>
    <row r="88" spans="1:12" x14ac:dyDescent="0.25">
      <c r="B88" t="s">
        <v>386</v>
      </c>
      <c r="C88" t="s">
        <v>477</v>
      </c>
      <c r="D88" t="s">
        <v>10</v>
      </c>
      <c r="E88">
        <v>2</v>
      </c>
      <c r="F88">
        <v>2</v>
      </c>
      <c r="G88">
        <v>1</v>
      </c>
      <c r="H88">
        <v>7</v>
      </c>
      <c r="I88">
        <v>0</v>
      </c>
      <c r="J88">
        <v>1589010</v>
      </c>
      <c r="K88" s="24">
        <v>42590</v>
      </c>
      <c r="L88" s="20">
        <f t="shared" si="1"/>
        <v>42680</v>
      </c>
    </row>
    <row r="89" spans="1:12" x14ac:dyDescent="0.25">
      <c r="A89" t="s">
        <v>335</v>
      </c>
      <c r="B89" t="s">
        <v>386</v>
      </c>
      <c r="C89" t="s">
        <v>477</v>
      </c>
      <c r="D89" t="s">
        <v>10</v>
      </c>
      <c r="E89">
        <v>2</v>
      </c>
      <c r="F89">
        <v>2</v>
      </c>
      <c r="G89">
        <v>1</v>
      </c>
      <c r="H89">
        <v>7</v>
      </c>
      <c r="I89">
        <v>0</v>
      </c>
      <c r="J89">
        <v>1815896</v>
      </c>
      <c r="K89" s="24">
        <v>42909</v>
      </c>
      <c r="L89" s="20">
        <f t="shared" si="1"/>
        <v>42999</v>
      </c>
    </row>
    <row r="90" spans="1:12" x14ac:dyDescent="0.25">
      <c r="B90" t="s">
        <v>386</v>
      </c>
      <c r="C90" t="s">
        <v>477</v>
      </c>
      <c r="D90" t="s">
        <v>10</v>
      </c>
      <c r="E90">
        <v>2</v>
      </c>
      <c r="F90">
        <v>2</v>
      </c>
      <c r="G90">
        <v>1</v>
      </c>
      <c r="H90">
        <v>7</v>
      </c>
      <c r="I90">
        <v>0</v>
      </c>
      <c r="J90">
        <v>1573409</v>
      </c>
      <c r="K90" s="24">
        <v>42590</v>
      </c>
      <c r="L90" s="20">
        <f t="shared" si="1"/>
        <v>42680</v>
      </c>
    </row>
    <row r="91" spans="1:12" x14ac:dyDescent="0.25">
      <c r="B91" t="s">
        <v>385</v>
      </c>
      <c r="C91" t="s">
        <v>477</v>
      </c>
      <c r="D91" t="s">
        <v>10</v>
      </c>
      <c r="E91">
        <v>2</v>
      </c>
      <c r="F91">
        <v>2</v>
      </c>
      <c r="G91">
        <v>1</v>
      </c>
      <c r="H91">
        <v>7</v>
      </c>
      <c r="I91">
        <v>0</v>
      </c>
      <c r="J91">
        <v>219354</v>
      </c>
      <c r="K91" s="24">
        <v>42590</v>
      </c>
      <c r="L91" s="20">
        <f t="shared" si="1"/>
        <v>42680</v>
      </c>
    </row>
    <row r="92" spans="1:12" x14ac:dyDescent="0.25">
      <c r="B92" t="s">
        <v>385</v>
      </c>
      <c r="C92" t="s">
        <v>477</v>
      </c>
      <c r="D92" t="s">
        <v>10</v>
      </c>
      <c r="E92">
        <v>2</v>
      </c>
      <c r="F92">
        <v>2</v>
      </c>
      <c r="G92">
        <v>1</v>
      </c>
      <c r="H92">
        <v>7</v>
      </c>
      <c r="I92">
        <v>0</v>
      </c>
      <c r="J92">
        <v>191357</v>
      </c>
      <c r="K92" s="24">
        <v>42590</v>
      </c>
      <c r="L92" s="20">
        <f t="shared" si="1"/>
        <v>42680</v>
      </c>
    </row>
    <row r="93" spans="1:12" x14ac:dyDescent="0.25">
      <c r="B93" t="s">
        <v>385</v>
      </c>
      <c r="C93" t="s">
        <v>477</v>
      </c>
      <c r="D93" t="s">
        <v>10</v>
      </c>
      <c r="E93">
        <v>2</v>
      </c>
      <c r="F93">
        <v>2</v>
      </c>
      <c r="G93">
        <v>1</v>
      </c>
      <c r="H93">
        <v>7</v>
      </c>
      <c r="I93">
        <v>0</v>
      </c>
      <c r="J93">
        <v>280332</v>
      </c>
      <c r="K93" s="24">
        <v>42590</v>
      </c>
      <c r="L93" s="20">
        <f t="shared" si="1"/>
        <v>42680</v>
      </c>
    </row>
    <row r="94" spans="1:12" x14ac:dyDescent="0.25">
      <c r="B94" t="s">
        <v>385</v>
      </c>
      <c r="C94" t="s">
        <v>477</v>
      </c>
      <c r="D94" t="s">
        <v>10</v>
      </c>
      <c r="E94">
        <v>2</v>
      </c>
      <c r="F94">
        <v>2</v>
      </c>
      <c r="G94">
        <v>1</v>
      </c>
      <c r="H94">
        <v>7</v>
      </c>
      <c r="I94">
        <v>0</v>
      </c>
      <c r="J94">
        <v>267987</v>
      </c>
      <c r="K94" s="24">
        <v>42590</v>
      </c>
      <c r="L94" s="20">
        <f t="shared" si="1"/>
        <v>42680</v>
      </c>
    </row>
    <row r="95" spans="1:12" x14ac:dyDescent="0.25">
      <c r="B95" t="s">
        <v>385</v>
      </c>
      <c r="C95" t="s">
        <v>477</v>
      </c>
      <c r="D95" t="s">
        <v>10</v>
      </c>
      <c r="E95">
        <v>2</v>
      </c>
      <c r="F95">
        <v>2</v>
      </c>
      <c r="G95">
        <v>1</v>
      </c>
      <c r="H95">
        <v>7</v>
      </c>
      <c r="I95">
        <v>0</v>
      </c>
      <c r="J95">
        <v>285064</v>
      </c>
      <c r="K95" s="24">
        <v>42902</v>
      </c>
      <c r="L95" s="20">
        <f t="shared" si="1"/>
        <v>42992</v>
      </c>
    </row>
    <row r="96" spans="1:12" x14ac:dyDescent="0.25">
      <c r="A96" t="s">
        <v>529</v>
      </c>
      <c r="B96" t="s">
        <v>385</v>
      </c>
      <c r="C96" t="s">
        <v>477</v>
      </c>
      <c r="D96" t="s">
        <v>10</v>
      </c>
      <c r="E96">
        <v>2</v>
      </c>
      <c r="F96">
        <v>2</v>
      </c>
      <c r="G96">
        <v>1</v>
      </c>
      <c r="H96">
        <v>7</v>
      </c>
      <c r="I96">
        <v>0</v>
      </c>
      <c r="J96">
        <v>204153</v>
      </c>
      <c r="K96" s="24">
        <v>42914</v>
      </c>
      <c r="L96" s="20">
        <f t="shared" si="1"/>
        <v>43004</v>
      </c>
    </row>
    <row r="97" spans="1:13" x14ac:dyDescent="0.25">
      <c r="A97" t="s">
        <v>530</v>
      </c>
      <c r="B97" t="s">
        <v>385</v>
      </c>
      <c r="C97" t="s">
        <v>477</v>
      </c>
      <c r="D97" t="s">
        <v>10</v>
      </c>
      <c r="E97">
        <v>2</v>
      </c>
      <c r="F97">
        <v>2</v>
      </c>
      <c r="G97">
        <v>1</v>
      </c>
      <c r="H97">
        <v>7</v>
      </c>
      <c r="I97">
        <v>0</v>
      </c>
      <c r="J97">
        <v>245789</v>
      </c>
      <c r="K97" s="24">
        <v>42916</v>
      </c>
      <c r="L97" s="20">
        <f t="shared" si="1"/>
        <v>43006</v>
      </c>
    </row>
    <row r="98" spans="1:13" x14ac:dyDescent="0.25">
      <c r="A98" t="s">
        <v>531</v>
      </c>
      <c r="B98" t="s">
        <v>385</v>
      </c>
      <c r="C98" t="s">
        <v>477</v>
      </c>
      <c r="D98" t="s">
        <v>10</v>
      </c>
      <c r="E98">
        <v>2</v>
      </c>
      <c r="F98">
        <v>2</v>
      </c>
      <c r="G98">
        <v>1</v>
      </c>
      <c r="H98">
        <v>7</v>
      </c>
      <c r="I98">
        <v>0</v>
      </c>
      <c r="J98">
        <v>188364</v>
      </c>
      <c r="K98" s="24">
        <v>42943</v>
      </c>
      <c r="L98" s="20">
        <f t="shared" si="1"/>
        <v>43033</v>
      </c>
    </row>
    <row r="99" spans="1:13" x14ac:dyDescent="0.25">
      <c r="B99" t="s">
        <v>385</v>
      </c>
      <c r="C99" t="s">
        <v>477</v>
      </c>
      <c r="D99" t="s">
        <v>10</v>
      </c>
      <c r="E99">
        <v>2</v>
      </c>
      <c r="F99">
        <v>2</v>
      </c>
      <c r="G99">
        <v>1</v>
      </c>
      <c r="H99">
        <v>7</v>
      </c>
      <c r="I99">
        <v>0</v>
      </c>
      <c r="J99">
        <v>283979</v>
      </c>
      <c r="K99" s="24">
        <v>42590</v>
      </c>
      <c r="L99" s="20">
        <f t="shared" si="1"/>
        <v>42680</v>
      </c>
    </row>
    <row r="100" spans="1:13" x14ac:dyDescent="0.25">
      <c r="B100" t="s">
        <v>382</v>
      </c>
      <c r="C100" t="s">
        <v>477</v>
      </c>
      <c r="D100" t="s">
        <v>10</v>
      </c>
      <c r="E100">
        <v>2</v>
      </c>
      <c r="F100">
        <v>2</v>
      </c>
      <c r="G100">
        <v>1</v>
      </c>
      <c r="H100">
        <v>7</v>
      </c>
      <c r="I100">
        <v>0</v>
      </c>
      <c r="J100">
        <v>475557</v>
      </c>
      <c r="K100" s="24">
        <v>42597</v>
      </c>
      <c r="L100" s="20">
        <f t="shared" si="1"/>
        <v>42687</v>
      </c>
    </row>
    <row r="101" spans="1:13" x14ac:dyDescent="0.25">
      <c r="B101" t="s">
        <v>382</v>
      </c>
      <c r="C101" t="s">
        <v>477</v>
      </c>
      <c r="D101" t="s">
        <v>10</v>
      </c>
      <c r="E101">
        <v>2</v>
      </c>
      <c r="F101">
        <v>2</v>
      </c>
      <c r="G101">
        <v>1</v>
      </c>
      <c r="H101">
        <v>7</v>
      </c>
      <c r="I101">
        <v>0</v>
      </c>
      <c r="J101">
        <v>484851</v>
      </c>
      <c r="K101" s="24">
        <v>42597</v>
      </c>
      <c r="L101" s="20">
        <f t="shared" si="1"/>
        <v>42687</v>
      </c>
    </row>
    <row r="102" spans="1:13" x14ac:dyDescent="0.25">
      <c r="B102" t="s">
        <v>382</v>
      </c>
      <c r="C102" t="s">
        <v>477</v>
      </c>
      <c r="D102" t="s">
        <v>10</v>
      </c>
      <c r="E102">
        <v>2</v>
      </c>
      <c r="F102">
        <v>2</v>
      </c>
      <c r="G102">
        <v>1</v>
      </c>
      <c r="H102">
        <v>7</v>
      </c>
      <c r="I102">
        <v>0</v>
      </c>
      <c r="J102">
        <v>479141</v>
      </c>
      <c r="K102" s="24">
        <v>42597</v>
      </c>
      <c r="L102" s="20">
        <f t="shared" si="1"/>
        <v>42687</v>
      </c>
    </row>
    <row r="103" spans="1:13" x14ac:dyDescent="0.25">
      <c r="B103" t="s">
        <v>382</v>
      </c>
      <c r="C103" t="s">
        <v>477</v>
      </c>
      <c r="D103" t="s">
        <v>10</v>
      </c>
      <c r="E103">
        <v>2</v>
      </c>
      <c r="F103">
        <v>2</v>
      </c>
      <c r="G103">
        <v>1</v>
      </c>
      <c r="H103">
        <v>7</v>
      </c>
      <c r="I103">
        <v>0</v>
      </c>
      <c r="J103">
        <v>482731</v>
      </c>
      <c r="K103" s="24">
        <v>42597</v>
      </c>
      <c r="L103" s="20">
        <f t="shared" si="1"/>
        <v>42687</v>
      </c>
    </row>
    <row r="104" spans="1:13" x14ac:dyDescent="0.25">
      <c r="B104" t="s">
        <v>60</v>
      </c>
      <c r="C104" t="s">
        <v>477</v>
      </c>
      <c r="D104" t="s">
        <v>10</v>
      </c>
      <c r="E104">
        <v>2</v>
      </c>
      <c r="F104">
        <v>2</v>
      </c>
      <c r="G104">
        <v>1</v>
      </c>
      <c r="H104">
        <v>7</v>
      </c>
      <c r="I104">
        <v>0</v>
      </c>
      <c r="J104">
        <v>5442966</v>
      </c>
      <c r="K104" s="24">
        <v>42703</v>
      </c>
      <c r="L104" s="20">
        <f t="shared" si="1"/>
        <v>42793</v>
      </c>
    </row>
    <row r="105" spans="1:13" x14ac:dyDescent="0.25">
      <c r="B105" t="s">
        <v>60</v>
      </c>
      <c r="C105" t="s">
        <v>477</v>
      </c>
      <c r="D105" t="s">
        <v>10</v>
      </c>
      <c r="E105">
        <v>2</v>
      </c>
      <c r="F105">
        <v>2</v>
      </c>
      <c r="G105">
        <v>1</v>
      </c>
      <c r="H105">
        <v>7</v>
      </c>
      <c r="I105">
        <v>0</v>
      </c>
      <c r="J105">
        <v>5442966</v>
      </c>
      <c r="K105" s="24">
        <v>42703</v>
      </c>
      <c r="L105" s="20">
        <f t="shared" si="1"/>
        <v>42793</v>
      </c>
    </row>
    <row r="106" spans="1:13" x14ac:dyDescent="0.25">
      <c r="B106" t="s">
        <v>60</v>
      </c>
      <c r="C106" t="s">
        <v>477</v>
      </c>
      <c r="D106" t="s">
        <v>10</v>
      </c>
      <c r="E106">
        <v>2</v>
      </c>
      <c r="F106">
        <v>2</v>
      </c>
      <c r="G106">
        <v>1</v>
      </c>
      <c r="H106">
        <v>7</v>
      </c>
      <c r="I106">
        <v>0</v>
      </c>
      <c r="J106">
        <v>5442966</v>
      </c>
      <c r="K106" s="24">
        <v>43144</v>
      </c>
      <c r="L106" s="20">
        <f t="shared" si="1"/>
        <v>43234</v>
      </c>
    </row>
    <row r="107" spans="1:13" x14ac:dyDescent="0.25">
      <c r="B107" t="s">
        <v>60</v>
      </c>
      <c r="C107" t="s">
        <v>477</v>
      </c>
      <c r="D107" t="s">
        <v>10</v>
      </c>
      <c r="E107">
        <v>2</v>
      </c>
      <c r="F107">
        <v>2</v>
      </c>
      <c r="G107">
        <v>1</v>
      </c>
      <c r="H107">
        <v>7</v>
      </c>
      <c r="I107">
        <v>0</v>
      </c>
      <c r="J107">
        <v>5442966</v>
      </c>
      <c r="K107" s="24">
        <v>42703</v>
      </c>
      <c r="L107" s="20">
        <f t="shared" si="1"/>
        <v>42793</v>
      </c>
    </row>
    <row r="108" spans="1:13" x14ac:dyDescent="0.25">
      <c r="B108" t="s">
        <v>60</v>
      </c>
      <c r="C108" t="s">
        <v>477</v>
      </c>
      <c r="D108" t="s">
        <v>10</v>
      </c>
      <c r="E108">
        <v>2</v>
      </c>
      <c r="F108">
        <v>2</v>
      </c>
      <c r="G108">
        <v>1</v>
      </c>
      <c r="H108">
        <v>7</v>
      </c>
      <c r="I108">
        <v>0</v>
      </c>
      <c r="J108">
        <v>5442966</v>
      </c>
      <c r="K108" s="24">
        <v>42704</v>
      </c>
      <c r="L108" s="20">
        <f t="shared" si="1"/>
        <v>42794</v>
      </c>
    </row>
    <row r="109" spans="1:13" x14ac:dyDescent="0.25">
      <c r="B109" t="s">
        <v>386</v>
      </c>
      <c r="C109" t="s">
        <v>477</v>
      </c>
      <c r="D109" t="s">
        <v>10</v>
      </c>
      <c r="E109">
        <v>2</v>
      </c>
      <c r="F109">
        <v>2</v>
      </c>
      <c r="G109">
        <v>1</v>
      </c>
      <c r="H109">
        <v>7</v>
      </c>
      <c r="I109">
        <v>0</v>
      </c>
      <c r="J109">
        <v>2246957</v>
      </c>
      <c r="K109" s="24">
        <v>42915</v>
      </c>
      <c r="L109" s="20">
        <f t="shared" si="1"/>
        <v>43005</v>
      </c>
    </row>
    <row r="110" spans="1:13" x14ac:dyDescent="0.25">
      <c r="A110" t="s">
        <v>915</v>
      </c>
      <c r="B110" t="s">
        <v>386</v>
      </c>
      <c r="C110" t="s">
        <v>477</v>
      </c>
      <c r="D110" t="s">
        <v>10</v>
      </c>
      <c r="E110">
        <v>2</v>
      </c>
      <c r="F110">
        <v>2</v>
      </c>
      <c r="G110">
        <v>1</v>
      </c>
      <c r="H110">
        <v>7</v>
      </c>
      <c r="I110">
        <v>0</v>
      </c>
      <c r="J110">
        <v>1388180</v>
      </c>
      <c r="K110" s="24">
        <v>42915</v>
      </c>
      <c r="L110" s="20">
        <f t="shared" si="1"/>
        <v>43005</v>
      </c>
    </row>
    <row r="111" spans="1:13" x14ac:dyDescent="0.25">
      <c r="A111" t="s">
        <v>916</v>
      </c>
      <c r="B111" t="s">
        <v>386</v>
      </c>
      <c r="C111" t="s">
        <v>477</v>
      </c>
      <c r="D111" t="s">
        <v>10</v>
      </c>
      <c r="E111">
        <v>2</v>
      </c>
      <c r="F111">
        <v>2</v>
      </c>
      <c r="G111">
        <v>1</v>
      </c>
      <c r="H111">
        <v>7</v>
      </c>
      <c r="I111">
        <v>0</v>
      </c>
      <c r="J111">
        <v>1188944</v>
      </c>
      <c r="K111" s="24">
        <v>41943</v>
      </c>
      <c r="L111" s="20">
        <f t="shared" si="1"/>
        <v>42033</v>
      </c>
    </row>
    <row r="112" spans="1:13" s="1" customFormat="1" x14ac:dyDescent="0.25">
      <c r="A112"/>
      <c r="B112" t="s">
        <v>386</v>
      </c>
      <c r="C112" t="s">
        <v>477</v>
      </c>
      <c r="D112" t="s">
        <v>10</v>
      </c>
      <c r="E112">
        <v>2</v>
      </c>
      <c r="F112">
        <v>2</v>
      </c>
      <c r="G112">
        <v>1</v>
      </c>
      <c r="H112">
        <v>7</v>
      </c>
      <c r="I112">
        <v>0</v>
      </c>
      <c r="J112">
        <v>1388180</v>
      </c>
      <c r="K112" s="24">
        <v>41943</v>
      </c>
      <c r="L112" s="20">
        <f t="shared" si="1"/>
        <v>42033</v>
      </c>
      <c r="M112" s="10"/>
    </row>
    <row r="113" spans="1:13" s="1" customFormat="1" x14ac:dyDescent="0.25">
      <c r="A113"/>
      <c r="B113" t="s">
        <v>386</v>
      </c>
      <c r="C113" t="s">
        <v>477</v>
      </c>
      <c r="D113" t="s">
        <v>10</v>
      </c>
      <c r="E113">
        <v>2</v>
      </c>
      <c r="F113">
        <v>2</v>
      </c>
      <c r="G113">
        <v>1</v>
      </c>
      <c r="H113">
        <v>7</v>
      </c>
      <c r="I113">
        <v>0</v>
      </c>
      <c r="J113">
        <v>1642841</v>
      </c>
      <c r="K113" s="24">
        <v>42744</v>
      </c>
      <c r="L113" s="20">
        <f t="shared" si="1"/>
        <v>42834</v>
      </c>
      <c r="M113" s="10"/>
    </row>
    <row r="114" spans="1:13" s="1" customFormat="1" x14ac:dyDescent="0.25">
      <c r="A114"/>
      <c r="B114" t="s">
        <v>386</v>
      </c>
      <c r="C114" t="s">
        <v>477</v>
      </c>
      <c r="D114" t="s">
        <v>10</v>
      </c>
      <c r="E114">
        <v>2</v>
      </c>
      <c r="F114">
        <v>2</v>
      </c>
      <c r="G114">
        <v>1</v>
      </c>
      <c r="H114">
        <v>7</v>
      </c>
      <c r="I114">
        <v>0</v>
      </c>
      <c r="J114">
        <v>1736861</v>
      </c>
      <c r="K114" s="24">
        <v>43133</v>
      </c>
      <c r="L114" s="20">
        <f t="shared" si="1"/>
        <v>43223</v>
      </c>
      <c r="M114" s="10"/>
    </row>
    <row r="115" spans="1:13" x14ac:dyDescent="0.25">
      <c r="B115" t="s">
        <v>386</v>
      </c>
      <c r="C115" t="s">
        <v>477</v>
      </c>
      <c r="D115" t="s">
        <v>10</v>
      </c>
      <c r="E115">
        <v>2</v>
      </c>
      <c r="F115">
        <v>2</v>
      </c>
      <c r="G115">
        <v>1</v>
      </c>
      <c r="H115">
        <v>7</v>
      </c>
      <c r="I115">
        <v>0</v>
      </c>
      <c r="J115">
        <v>1598615</v>
      </c>
      <c r="K115" s="24">
        <v>42710</v>
      </c>
      <c r="L115" s="20">
        <f t="shared" si="1"/>
        <v>42800</v>
      </c>
    </row>
    <row r="116" spans="1:13" x14ac:dyDescent="0.25">
      <c r="B116" t="s">
        <v>357</v>
      </c>
      <c r="C116" t="s">
        <v>477</v>
      </c>
      <c r="D116" t="s">
        <v>10</v>
      </c>
      <c r="E116">
        <v>2</v>
      </c>
      <c r="F116">
        <v>2</v>
      </c>
      <c r="G116">
        <v>1</v>
      </c>
      <c r="H116">
        <v>7</v>
      </c>
      <c r="I116">
        <v>0</v>
      </c>
      <c r="J116">
        <v>189848</v>
      </c>
      <c r="K116" s="24">
        <v>42710</v>
      </c>
      <c r="L116" s="20">
        <f t="shared" si="1"/>
        <v>42800</v>
      </c>
    </row>
    <row r="117" spans="1:13" x14ac:dyDescent="0.25">
      <c r="B117" t="s">
        <v>382</v>
      </c>
      <c r="C117" t="s">
        <v>477</v>
      </c>
      <c r="D117" t="s">
        <v>10</v>
      </c>
      <c r="E117">
        <v>2</v>
      </c>
      <c r="F117">
        <v>2</v>
      </c>
      <c r="G117">
        <v>1</v>
      </c>
      <c r="H117">
        <v>7</v>
      </c>
      <c r="I117">
        <v>0</v>
      </c>
      <c r="J117">
        <v>486915</v>
      </c>
      <c r="K117" s="24">
        <v>42712</v>
      </c>
      <c r="L117" s="20">
        <f t="shared" si="1"/>
        <v>42802</v>
      </c>
    </row>
    <row r="118" spans="1:13" ht="21.75" customHeight="1" x14ac:dyDescent="0.25">
      <c r="A118" t="s">
        <v>529</v>
      </c>
      <c r="B118" t="s">
        <v>382</v>
      </c>
      <c r="C118" t="s">
        <v>477</v>
      </c>
      <c r="D118" t="s">
        <v>10</v>
      </c>
      <c r="E118">
        <v>2</v>
      </c>
      <c r="F118">
        <v>2</v>
      </c>
      <c r="G118">
        <v>1</v>
      </c>
      <c r="H118">
        <v>7</v>
      </c>
      <c r="I118">
        <v>0</v>
      </c>
      <c r="J118">
        <v>1372861</v>
      </c>
      <c r="K118" s="24">
        <v>42926</v>
      </c>
      <c r="L118" s="20">
        <f t="shared" si="1"/>
        <v>43016</v>
      </c>
    </row>
    <row r="119" spans="1:13" x14ac:dyDescent="0.25">
      <c r="B119" t="s">
        <v>382</v>
      </c>
      <c r="C119" t="s">
        <v>477</v>
      </c>
      <c r="D119" t="s">
        <v>10</v>
      </c>
      <c r="E119">
        <v>2</v>
      </c>
      <c r="F119">
        <v>2</v>
      </c>
      <c r="G119">
        <v>1</v>
      </c>
      <c r="H119">
        <v>7</v>
      </c>
      <c r="I119">
        <v>0</v>
      </c>
      <c r="J119">
        <v>1372874</v>
      </c>
      <c r="K119" s="24">
        <v>42982</v>
      </c>
      <c r="L119" s="20">
        <f t="shared" si="1"/>
        <v>43072</v>
      </c>
    </row>
    <row r="120" spans="1:13" x14ac:dyDescent="0.25">
      <c r="B120" t="s">
        <v>382</v>
      </c>
      <c r="C120" t="s">
        <v>477</v>
      </c>
      <c r="D120" t="s">
        <v>10</v>
      </c>
      <c r="E120">
        <v>2</v>
      </c>
      <c r="F120">
        <v>2</v>
      </c>
      <c r="G120">
        <v>1</v>
      </c>
      <c r="H120">
        <v>7</v>
      </c>
      <c r="I120">
        <v>0</v>
      </c>
      <c r="J120">
        <v>1339281</v>
      </c>
      <c r="K120" s="24">
        <v>43021</v>
      </c>
      <c r="L120" s="20">
        <f t="shared" si="1"/>
        <v>43111</v>
      </c>
    </row>
    <row r="121" spans="1:13" x14ac:dyDescent="0.25">
      <c r="B121" t="s">
        <v>382</v>
      </c>
      <c r="C121" t="s">
        <v>477</v>
      </c>
      <c r="D121" t="s">
        <v>10</v>
      </c>
      <c r="E121">
        <v>2</v>
      </c>
      <c r="F121">
        <v>2</v>
      </c>
      <c r="G121">
        <v>1</v>
      </c>
      <c r="H121">
        <v>7</v>
      </c>
      <c r="I121">
        <v>0</v>
      </c>
      <c r="J121">
        <v>523251</v>
      </c>
      <c r="K121" s="24">
        <v>43136</v>
      </c>
      <c r="L121" s="20">
        <f t="shared" si="1"/>
        <v>43226</v>
      </c>
    </row>
    <row r="122" spans="1:13" x14ac:dyDescent="0.25">
      <c r="B122" t="s">
        <v>382</v>
      </c>
      <c r="C122" t="s">
        <v>477</v>
      </c>
      <c r="D122" t="s">
        <v>10</v>
      </c>
      <c r="E122">
        <v>2</v>
      </c>
      <c r="F122">
        <v>2</v>
      </c>
      <c r="G122">
        <v>1</v>
      </c>
      <c r="H122">
        <v>7</v>
      </c>
      <c r="I122">
        <v>0</v>
      </c>
      <c r="J122">
        <v>491034</v>
      </c>
      <c r="K122" s="24">
        <v>42713</v>
      </c>
      <c r="L122" s="20">
        <f t="shared" si="1"/>
        <v>42803</v>
      </c>
    </row>
    <row r="123" spans="1:13" x14ac:dyDescent="0.25">
      <c r="B123" t="s">
        <v>59</v>
      </c>
      <c r="C123" t="s">
        <v>477</v>
      </c>
      <c r="D123" t="s">
        <v>10</v>
      </c>
      <c r="E123">
        <v>2</v>
      </c>
      <c r="F123">
        <v>2</v>
      </c>
      <c r="G123">
        <v>1</v>
      </c>
      <c r="H123">
        <v>7</v>
      </c>
      <c r="I123">
        <v>0</v>
      </c>
      <c r="J123">
        <v>300715</v>
      </c>
      <c r="K123" s="24">
        <v>42913</v>
      </c>
      <c r="L123" s="20">
        <f t="shared" si="1"/>
        <v>43003</v>
      </c>
    </row>
    <row r="124" spans="1:13" x14ac:dyDescent="0.25">
      <c r="B124" t="s">
        <v>59</v>
      </c>
      <c r="C124" t="s">
        <v>477</v>
      </c>
      <c r="D124" t="s">
        <v>10</v>
      </c>
      <c r="E124">
        <v>2</v>
      </c>
      <c r="F124">
        <v>2</v>
      </c>
      <c r="G124">
        <v>1</v>
      </c>
      <c r="H124">
        <v>7</v>
      </c>
      <c r="I124">
        <v>0</v>
      </c>
      <c r="J124">
        <v>345812</v>
      </c>
      <c r="K124" s="24">
        <v>42941</v>
      </c>
      <c r="L124" s="20">
        <f t="shared" si="1"/>
        <v>43031</v>
      </c>
    </row>
    <row r="125" spans="1:13" x14ac:dyDescent="0.25">
      <c r="B125" t="s">
        <v>59</v>
      </c>
      <c r="C125" t="s">
        <v>477</v>
      </c>
      <c r="D125" t="s">
        <v>10</v>
      </c>
      <c r="E125">
        <v>2</v>
      </c>
      <c r="F125">
        <v>2</v>
      </c>
      <c r="G125">
        <v>1</v>
      </c>
      <c r="H125">
        <v>7</v>
      </c>
      <c r="I125">
        <v>0</v>
      </c>
      <c r="J125">
        <v>343865</v>
      </c>
      <c r="K125" s="24">
        <v>43080</v>
      </c>
      <c r="L125" s="20">
        <f t="shared" si="1"/>
        <v>43170</v>
      </c>
    </row>
    <row r="126" spans="1:13" x14ac:dyDescent="0.25">
      <c r="A126" t="s">
        <v>1637</v>
      </c>
      <c r="B126" t="s">
        <v>1084</v>
      </c>
      <c r="C126" t="s">
        <v>477</v>
      </c>
      <c r="D126" t="s">
        <v>10</v>
      </c>
      <c r="E126">
        <v>2</v>
      </c>
      <c r="F126">
        <v>2</v>
      </c>
      <c r="G126">
        <v>1</v>
      </c>
      <c r="H126">
        <v>7</v>
      </c>
      <c r="I126">
        <v>0</v>
      </c>
      <c r="J126">
        <v>438227</v>
      </c>
      <c r="K126" s="24">
        <v>43138</v>
      </c>
      <c r="L126" s="20">
        <f t="shared" si="1"/>
        <v>43228</v>
      </c>
    </row>
    <row r="127" spans="1:13" x14ac:dyDescent="0.25">
      <c r="A127" t="s">
        <v>1647</v>
      </c>
      <c r="B127" t="s">
        <v>1084</v>
      </c>
      <c r="C127" t="s">
        <v>477</v>
      </c>
      <c r="D127" t="s">
        <v>10</v>
      </c>
      <c r="E127">
        <v>2</v>
      </c>
      <c r="F127">
        <v>2</v>
      </c>
      <c r="G127">
        <v>1</v>
      </c>
      <c r="H127">
        <v>7</v>
      </c>
      <c r="I127">
        <v>0</v>
      </c>
      <c r="J127">
        <v>566787</v>
      </c>
      <c r="K127" s="24">
        <v>43139</v>
      </c>
      <c r="L127" s="20">
        <f t="shared" si="1"/>
        <v>43229</v>
      </c>
    </row>
    <row r="128" spans="1:13" x14ac:dyDescent="0.25">
      <c r="A128" t="s">
        <v>1239</v>
      </c>
      <c r="B128" t="s">
        <v>1084</v>
      </c>
      <c r="C128" t="s">
        <v>477</v>
      </c>
      <c r="D128" t="s">
        <v>10</v>
      </c>
      <c r="E128">
        <v>2</v>
      </c>
      <c r="F128">
        <v>2</v>
      </c>
      <c r="G128">
        <v>1</v>
      </c>
      <c r="H128">
        <v>7</v>
      </c>
      <c r="I128">
        <v>0</v>
      </c>
      <c r="J128">
        <v>865</v>
      </c>
      <c r="K128" s="24">
        <v>43060</v>
      </c>
      <c r="L128" s="20">
        <f t="shared" si="1"/>
        <v>43150</v>
      </c>
    </row>
    <row r="129" spans="1:13" x14ac:dyDescent="0.25">
      <c r="B129" t="s">
        <v>59</v>
      </c>
      <c r="C129" t="s">
        <v>477</v>
      </c>
      <c r="D129" t="s">
        <v>10</v>
      </c>
      <c r="E129">
        <v>2</v>
      </c>
      <c r="F129">
        <v>2</v>
      </c>
      <c r="G129">
        <v>1</v>
      </c>
      <c r="H129">
        <v>7</v>
      </c>
      <c r="I129">
        <v>0</v>
      </c>
      <c r="J129">
        <v>11692</v>
      </c>
      <c r="K129" s="24">
        <v>42737</v>
      </c>
      <c r="L129" s="20">
        <f t="shared" si="1"/>
        <v>42827</v>
      </c>
    </row>
    <row r="130" spans="1:13" s="6" customFormat="1" x14ac:dyDescent="0.25">
      <c r="A130"/>
      <c r="B130" t="s">
        <v>61</v>
      </c>
      <c r="C130"/>
      <c r="D130" t="s">
        <v>5</v>
      </c>
      <c r="E130">
        <v>2</v>
      </c>
      <c r="F130">
        <v>2</v>
      </c>
      <c r="G130">
        <v>1</v>
      </c>
      <c r="H130">
        <v>8</v>
      </c>
      <c r="I130">
        <v>1</v>
      </c>
      <c r="J130">
        <f>SUM(J131:J195)</f>
        <v>37466148.200000003</v>
      </c>
      <c r="K130" s="28"/>
      <c r="L130" s="22"/>
      <c r="M130" s="11"/>
    </row>
    <row r="131" spans="1:13" s="1" customFormat="1" x14ac:dyDescent="0.25">
      <c r="A131" t="s">
        <v>532</v>
      </c>
      <c r="B131" t="s">
        <v>62</v>
      </c>
      <c r="C131" t="s">
        <v>534</v>
      </c>
      <c r="D131" t="s">
        <v>10</v>
      </c>
      <c r="E131">
        <v>2</v>
      </c>
      <c r="F131">
        <v>2</v>
      </c>
      <c r="G131">
        <v>1</v>
      </c>
      <c r="H131">
        <v>8</v>
      </c>
      <c r="I131">
        <v>1</v>
      </c>
      <c r="J131">
        <v>541811</v>
      </c>
      <c r="K131" s="24">
        <v>42908</v>
      </c>
      <c r="L131" s="20">
        <f t="shared" si="1"/>
        <v>42998</v>
      </c>
      <c r="M131" s="10"/>
    </row>
    <row r="132" spans="1:13" s="1" customFormat="1" x14ac:dyDescent="0.25">
      <c r="A132" t="s">
        <v>1159</v>
      </c>
      <c r="B132" t="s">
        <v>62</v>
      </c>
      <c r="C132" t="s">
        <v>534</v>
      </c>
      <c r="D132" t="s">
        <v>10</v>
      </c>
      <c r="E132">
        <v>2</v>
      </c>
      <c r="F132">
        <v>2</v>
      </c>
      <c r="G132">
        <v>1</v>
      </c>
      <c r="H132">
        <v>8</v>
      </c>
      <c r="I132">
        <v>1</v>
      </c>
      <c r="J132">
        <v>399432</v>
      </c>
      <c r="K132" s="24">
        <v>43026</v>
      </c>
      <c r="L132" s="20">
        <f t="shared" si="1"/>
        <v>43116</v>
      </c>
      <c r="M132" s="10"/>
    </row>
    <row r="133" spans="1:13" s="1" customFormat="1" x14ac:dyDescent="0.25">
      <c r="A133"/>
      <c r="B133" t="s">
        <v>62</v>
      </c>
      <c r="C133" t="s">
        <v>534</v>
      </c>
      <c r="D133" t="s">
        <v>10</v>
      </c>
      <c r="E133">
        <v>2</v>
      </c>
      <c r="F133">
        <v>2</v>
      </c>
      <c r="G133">
        <v>1</v>
      </c>
      <c r="H133">
        <v>8</v>
      </c>
      <c r="I133">
        <v>1</v>
      </c>
      <c r="J133">
        <v>558485.19999999995</v>
      </c>
      <c r="K133" s="24">
        <v>43147</v>
      </c>
      <c r="L133" s="20">
        <f t="shared" ref="L133:L195" si="2">+K133+90</f>
        <v>43237</v>
      </c>
      <c r="M133" s="10"/>
    </row>
    <row r="134" spans="1:13" s="1" customFormat="1" x14ac:dyDescent="0.25">
      <c r="A134"/>
      <c r="B134" t="s">
        <v>62</v>
      </c>
      <c r="C134" t="s">
        <v>534</v>
      </c>
      <c r="D134" t="s">
        <v>10</v>
      </c>
      <c r="E134">
        <v>2</v>
      </c>
      <c r="F134">
        <v>2</v>
      </c>
      <c r="G134">
        <v>1</v>
      </c>
      <c r="H134">
        <v>8</v>
      </c>
      <c r="I134">
        <v>1</v>
      </c>
      <c r="J134">
        <v>560517</v>
      </c>
      <c r="K134" s="24">
        <v>43152</v>
      </c>
      <c r="L134" s="20">
        <f t="shared" si="2"/>
        <v>43242</v>
      </c>
      <c r="M134" s="10"/>
    </row>
    <row r="135" spans="1:13" x14ac:dyDescent="0.25">
      <c r="A135" t="s">
        <v>63</v>
      </c>
      <c r="B135" t="s">
        <v>62</v>
      </c>
      <c r="C135" t="s">
        <v>534</v>
      </c>
      <c r="D135" t="s">
        <v>10</v>
      </c>
      <c r="E135">
        <v>2</v>
      </c>
      <c r="F135">
        <v>2</v>
      </c>
      <c r="G135">
        <v>1</v>
      </c>
      <c r="H135">
        <v>8</v>
      </c>
      <c r="I135">
        <v>1</v>
      </c>
      <c r="J135">
        <v>549318</v>
      </c>
      <c r="K135" s="27">
        <v>42704</v>
      </c>
      <c r="L135" s="20">
        <f t="shared" si="2"/>
        <v>42794</v>
      </c>
    </row>
    <row r="136" spans="1:13" x14ac:dyDescent="0.25">
      <c r="B136" t="s">
        <v>1271</v>
      </c>
      <c r="C136" t="s">
        <v>534</v>
      </c>
      <c r="D136" t="s">
        <v>10</v>
      </c>
      <c r="E136">
        <v>2</v>
      </c>
      <c r="F136">
        <v>2</v>
      </c>
      <c r="G136">
        <v>1</v>
      </c>
      <c r="H136">
        <v>8</v>
      </c>
      <c r="I136">
        <v>1</v>
      </c>
      <c r="J136">
        <v>1550713</v>
      </c>
      <c r="K136" s="27">
        <v>42704</v>
      </c>
      <c r="L136" s="20">
        <f t="shared" si="2"/>
        <v>42794</v>
      </c>
    </row>
    <row r="137" spans="1:13" x14ac:dyDescent="0.25">
      <c r="B137" t="s">
        <v>383</v>
      </c>
      <c r="C137" t="s">
        <v>534</v>
      </c>
      <c r="D137" t="s">
        <v>10</v>
      </c>
      <c r="E137">
        <v>2</v>
      </c>
      <c r="F137">
        <v>2</v>
      </c>
      <c r="G137">
        <v>1</v>
      </c>
      <c r="H137">
        <v>8</v>
      </c>
      <c r="I137">
        <v>1</v>
      </c>
      <c r="J137">
        <v>1038567</v>
      </c>
      <c r="K137" s="27">
        <v>42243</v>
      </c>
      <c r="L137" s="20">
        <f t="shared" si="2"/>
        <v>42333</v>
      </c>
    </row>
    <row r="138" spans="1:13" x14ac:dyDescent="0.25">
      <c r="B138" t="s">
        <v>383</v>
      </c>
      <c r="C138" t="s">
        <v>534</v>
      </c>
      <c r="D138" t="s">
        <v>10</v>
      </c>
      <c r="E138">
        <v>2</v>
      </c>
      <c r="F138">
        <v>2</v>
      </c>
      <c r="G138">
        <v>1</v>
      </c>
      <c r="H138">
        <v>8</v>
      </c>
      <c r="I138">
        <v>1</v>
      </c>
      <c r="J138">
        <v>1164673</v>
      </c>
      <c r="K138" s="27">
        <v>42361</v>
      </c>
      <c r="L138" s="20">
        <f t="shared" si="2"/>
        <v>42451</v>
      </c>
    </row>
    <row r="139" spans="1:13" x14ac:dyDescent="0.25">
      <c r="B139" t="s">
        <v>383</v>
      </c>
      <c r="C139" t="s">
        <v>534</v>
      </c>
      <c r="D139" t="s">
        <v>10</v>
      </c>
      <c r="E139">
        <v>2</v>
      </c>
      <c r="F139">
        <v>2</v>
      </c>
      <c r="G139">
        <v>1</v>
      </c>
      <c r="H139">
        <v>8</v>
      </c>
      <c r="I139">
        <v>1</v>
      </c>
      <c r="J139">
        <v>854430</v>
      </c>
      <c r="K139" s="27">
        <v>41908</v>
      </c>
      <c r="L139" s="20">
        <f t="shared" si="2"/>
        <v>41998</v>
      </c>
    </row>
    <row r="140" spans="1:13" x14ac:dyDescent="0.25">
      <c r="B140" t="s">
        <v>383</v>
      </c>
      <c r="C140" t="s">
        <v>534</v>
      </c>
      <c r="D140" t="s">
        <v>10</v>
      </c>
      <c r="E140">
        <v>2</v>
      </c>
      <c r="F140">
        <v>2</v>
      </c>
      <c r="G140">
        <v>1</v>
      </c>
      <c r="H140">
        <v>8</v>
      </c>
      <c r="I140">
        <v>1</v>
      </c>
      <c r="J140">
        <v>800760</v>
      </c>
      <c r="K140" s="27">
        <v>42276</v>
      </c>
      <c r="L140" s="20">
        <f t="shared" si="2"/>
        <v>42366</v>
      </c>
    </row>
    <row r="141" spans="1:13" x14ac:dyDescent="0.25">
      <c r="B141" t="s">
        <v>383</v>
      </c>
      <c r="C141" t="s">
        <v>534</v>
      </c>
      <c r="D141" t="s">
        <v>10</v>
      </c>
      <c r="E141">
        <v>2</v>
      </c>
      <c r="F141">
        <v>2</v>
      </c>
      <c r="G141">
        <v>1</v>
      </c>
      <c r="H141">
        <v>8</v>
      </c>
      <c r="I141">
        <v>1</v>
      </c>
      <c r="J141">
        <v>919663</v>
      </c>
      <c r="K141" s="27">
        <v>42192</v>
      </c>
      <c r="L141" s="20">
        <f t="shared" si="2"/>
        <v>42282</v>
      </c>
    </row>
    <row r="142" spans="1:13" x14ac:dyDescent="0.25">
      <c r="B142" t="s">
        <v>383</v>
      </c>
      <c r="C142" t="s">
        <v>534</v>
      </c>
      <c r="D142" t="s">
        <v>10</v>
      </c>
      <c r="E142">
        <v>2</v>
      </c>
      <c r="F142">
        <v>2</v>
      </c>
      <c r="G142">
        <v>1</v>
      </c>
      <c r="H142">
        <v>8</v>
      </c>
      <c r="I142">
        <v>1</v>
      </c>
      <c r="J142">
        <v>939476</v>
      </c>
      <c r="K142" s="27">
        <v>42219</v>
      </c>
      <c r="L142" s="20">
        <f t="shared" si="2"/>
        <v>42309</v>
      </c>
    </row>
    <row r="143" spans="1:13" x14ac:dyDescent="0.25">
      <c r="B143" t="s">
        <v>383</v>
      </c>
      <c r="C143" t="s">
        <v>534</v>
      </c>
      <c r="D143" t="s">
        <v>10</v>
      </c>
      <c r="E143">
        <v>2</v>
      </c>
      <c r="F143">
        <v>2</v>
      </c>
      <c r="G143">
        <v>1</v>
      </c>
      <c r="H143">
        <v>8</v>
      </c>
      <c r="I143">
        <v>1</v>
      </c>
      <c r="J143">
        <v>959295</v>
      </c>
      <c r="K143" s="27">
        <v>42192</v>
      </c>
      <c r="L143" s="20">
        <f t="shared" si="2"/>
        <v>42282</v>
      </c>
    </row>
    <row r="144" spans="1:13" x14ac:dyDescent="0.25">
      <c r="B144" t="s">
        <v>383</v>
      </c>
      <c r="C144" t="s">
        <v>534</v>
      </c>
      <c r="D144" t="s">
        <v>10</v>
      </c>
      <c r="E144">
        <v>2</v>
      </c>
      <c r="F144">
        <v>2</v>
      </c>
      <c r="G144">
        <v>1</v>
      </c>
      <c r="H144">
        <v>8</v>
      </c>
      <c r="I144">
        <v>1</v>
      </c>
      <c r="J144">
        <v>964468</v>
      </c>
      <c r="K144" s="27">
        <v>42194</v>
      </c>
      <c r="L144" s="20">
        <f t="shared" si="2"/>
        <v>42284</v>
      </c>
    </row>
    <row r="145" spans="1:13" x14ac:dyDescent="0.25">
      <c r="B145" t="s">
        <v>1271</v>
      </c>
      <c r="C145" t="s">
        <v>534</v>
      </c>
      <c r="D145" t="s">
        <v>10</v>
      </c>
      <c r="E145">
        <v>2</v>
      </c>
      <c r="F145">
        <v>2</v>
      </c>
      <c r="G145">
        <v>1</v>
      </c>
      <c r="H145">
        <v>8</v>
      </c>
      <c r="I145" t="s">
        <v>11</v>
      </c>
      <c r="J145">
        <v>471390</v>
      </c>
      <c r="K145" s="27">
        <v>42550</v>
      </c>
      <c r="L145" s="20">
        <f t="shared" si="2"/>
        <v>42640</v>
      </c>
    </row>
    <row r="146" spans="1:13" s="2" customFormat="1" x14ac:dyDescent="0.25">
      <c r="A146"/>
      <c r="B146" t="s">
        <v>1271</v>
      </c>
      <c r="C146" t="s">
        <v>534</v>
      </c>
      <c r="D146" t="s">
        <v>10</v>
      </c>
      <c r="E146">
        <v>2</v>
      </c>
      <c r="F146">
        <v>2</v>
      </c>
      <c r="G146">
        <v>1</v>
      </c>
      <c r="H146">
        <v>8</v>
      </c>
      <c r="I146" t="s">
        <v>11</v>
      </c>
      <c r="J146">
        <v>515580</v>
      </c>
      <c r="K146" s="27">
        <v>42552</v>
      </c>
      <c r="L146" s="20">
        <f t="shared" si="2"/>
        <v>42642</v>
      </c>
      <c r="M146" s="12"/>
    </row>
    <row r="147" spans="1:13" x14ac:dyDescent="0.25">
      <c r="B147" t="s">
        <v>1271</v>
      </c>
      <c r="C147" t="s">
        <v>534</v>
      </c>
      <c r="D147" t="s">
        <v>10</v>
      </c>
      <c r="E147">
        <v>2</v>
      </c>
      <c r="F147">
        <v>2</v>
      </c>
      <c r="G147">
        <v>1</v>
      </c>
      <c r="H147">
        <v>8</v>
      </c>
      <c r="I147">
        <v>1</v>
      </c>
      <c r="J147">
        <v>471390</v>
      </c>
      <c r="K147" s="27">
        <v>41935</v>
      </c>
      <c r="L147" s="20">
        <f t="shared" si="2"/>
        <v>42025</v>
      </c>
    </row>
    <row r="148" spans="1:13" x14ac:dyDescent="0.25">
      <c r="B148" t="s">
        <v>1271</v>
      </c>
      <c r="C148" t="s">
        <v>534</v>
      </c>
      <c r="D148" t="s">
        <v>10</v>
      </c>
      <c r="E148">
        <v>2</v>
      </c>
      <c r="F148">
        <v>2</v>
      </c>
      <c r="G148">
        <v>1</v>
      </c>
      <c r="H148">
        <v>8</v>
      </c>
      <c r="I148">
        <v>1</v>
      </c>
      <c r="J148">
        <v>471390</v>
      </c>
      <c r="K148" s="27">
        <v>41939</v>
      </c>
      <c r="L148" s="20">
        <f t="shared" si="2"/>
        <v>42029</v>
      </c>
    </row>
    <row r="149" spans="1:13" x14ac:dyDescent="0.25">
      <c r="B149" t="s">
        <v>383</v>
      </c>
      <c r="C149" t="s">
        <v>534</v>
      </c>
      <c r="D149" t="s">
        <v>10</v>
      </c>
      <c r="E149">
        <v>2</v>
      </c>
      <c r="F149">
        <v>2</v>
      </c>
      <c r="G149">
        <v>1</v>
      </c>
      <c r="H149">
        <v>8</v>
      </c>
      <c r="I149">
        <v>1</v>
      </c>
      <c r="J149">
        <v>840396</v>
      </c>
      <c r="K149" s="27">
        <v>41939</v>
      </c>
      <c r="L149" s="20">
        <f t="shared" si="2"/>
        <v>42029</v>
      </c>
    </row>
    <row r="150" spans="1:13" x14ac:dyDescent="0.25">
      <c r="B150" t="s">
        <v>1271</v>
      </c>
      <c r="C150" t="s">
        <v>534</v>
      </c>
      <c r="D150" t="s">
        <v>10</v>
      </c>
      <c r="E150">
        <v>2</v>
      </c>
      <c r="F150">
        <v>2</v>
      </c>
      <c r="G150">
        <v>1</v>
      </c>
      <c r="H150">
        <v>8</v>
      </c>
      <c r="I150">
        <v>1</v>
      </c>
      <c r="J150">
        <v>4766305</v>
      </c>
      <c r="K150" s="27">
        <v>41955</v>
      </c>
      <c r="L150" s="20">
        <f t="shared" si="2"/>
        <v>42045</v>
      </c>
    </row>
    <row r="151" spans="1:13" x14ac:dyDescent="0.25">
      <c r="B151" t="s">
        <v>1271</v>
      </c>
      <c r="C151" t="s">
        <v>534</v>
      </c>
      <c r="D151" t="s">
        <v>10</v>
      </c>
      <c r="E151">
        <v>2</v>
      </c>
      <c r="F151">
        <v>2</v>
      </c>
      <c r="G151">
        <v>1</v>
      </c>
      <c r="H151">
        <v>8</v>
      </c>
      <c r="I151">
        <v>1</v>
      </c>
      <c r="J151">
        <v>471390</v>
      </c>
      <c r="K151" s="27">
        <v>41942</v>
      </c>
      <c r="L151" s="20">
        <f t="shared" si="2"/>
        <v>42032</v>
      </c>
    </row>
    <row r="152" spans="1:13" x14ac:dyDescent="0.25">
      <c r="B152" t="s">
        <v>1271</v>
      </c>
      <c r="C152" t="s">
        <v>534</v>
      </c>
      <c r="D152" t="s">
        <v>10</v>
      </c>
      <c r="E152">
        <v>2</v>
      </c>
      <c r="F152">
        <v>2</v>
      </c>
      <c r="G152">
        <v>1</v>
      </c>
      <c r="H152">
        <v>8</v>
      </c>
      <c r="I152">
        <v>1</v>
      </c>
      <c r="J152">
        <v>515580</v>
      </c>
      <c r="K152" s="27">
        <v>42193</v>
      </c>
      <c r="L152" s="20">
        <f t="shared" si="2"/>
        <v>42283</v>
      </c>
    </row>
    <row r="153" spans="1:13" x14ac:dyDescent="0.25">
      <c r="B153" t="s">
        <v>1271</v>
      </c>
      <c r="C153" t="s">
        <v>534</v>
      </c>
      <c r="D153" t="s">
        <v>10</v>
      </c>
      <c r="E153">
        <v>2</v>
      </c>
      <c r="F153">
        <v>2</v>
      </c>
      <c r="G153">
        <v>1</v>
      </c>
      <c r="H153">
        <v>8</v>
      </c>
      <c r="I153">
        <v>1</v>
      </c>
      <c r="J153">
        <v>515580</v>
      </c>
      <c r="K153" s="27">
        <v>42193</v>
      </c>
      <c r="L153" s="20">
        <f t="shared" si="2"/>
        <v>42283</v>
      </c>
    </row>
    <row r="154" spans="1:13" x14ac:dyDescent="0.25">
      <c r="B154" t="s">
        <v>1271</v>
      </c>
      <c r="C154" t="s">
        <v>534</v>
      </c>
      <c r="D154" t="s">
        <v>10</v>
      </c>
      <c r="E154">
        <v>2</v>
      </c>
      <c r="F154">
        <v>2</v>
      </c>
      <c r="G154">
        <v>1</v>
      </c>
      <c r="H154">
        <v>8</v>
      </c>
      <c r="I154">
        <v>1</v>
      </c>
      <c r="J154">
        <v>471390</v>
      </c>
      <c r="K154" s="27">
        <v>42194</v>
      </c>
      <c r="L154" s="20">
        <f t="shared" si="2"/>
        <v>42284</v>
      </c>
    </row>
    <row r="155" spans="1:13" x14ac:dyDescent="0.25">
      <c r="B155" t="s">
        <v>1271</v>
      </c>
      <c r="C155" t="s">
        <v>534</v>
      </c>
      <c r="D155" t="s">
        <v>10</v>
      </c>
      <c r="E155">
        <v>2</v>
      </c>
      <c r="F155">
        <v>2</v>
      </c>
      <c r="G155">
        <v>1</v>
      </c>
      <c r="H155">
        <v>8</v>
      </c>
      <c r="I155">
        <v>1</v>
      </c>
      <c r="J155">
        <v>471390</v>
      </c>
      <c r="K155" s="27">
        <v>42194</v>
      </c>
      <c r="L155" s="20">
        <f t="shared" si="2"/>
        <v>42284</v>
      </c>
    </row>
    <row r="156" spans="1:13" x14ac:dyDescent="0.25">
      <c r="B156" t="s">
        <v>1271</v>
      </c>
      <c r="C156" t="s">
        <v>534</v>
      </c>
      <c r="D156" t="s">
        <v>10</v>
      </c>
      <c r="E156">
        <v>2</v>
      </c>
      <c r="F156">
        <v>2</v>
      </c>
      <c r="G156">
        <v>1</v>
      </c>
      <c r="H156">
        <v>8</v>
      </c>
      <c r="I156">
        <v>1</v>
      </c>
      <c r="J156">
        <v>515580</v>
      </c>
      <c r="K156" s="27">
        <v>42216</v>
      </c>
      <c r="L156" s="20">
        <f t="shared" si="2"/>
        <v>42306</v>
      </c>
    </row>
    <row r="157" spans="1:13" x14ac:dyDescent="0.25">
      <c r="B157" t="s">
        <v>1271</v>
      </c>
      <c r="C157" t="s">
        <v>534</v>
      </c>
      <c r="D157" t="s">
        <v>10</v>
      </c>
      <c r="E157">
        <v>2</v>
      </c>
      <c r="F157">
        <v>2</v>
      </c>
      <c r="G157">
        <v>1</v>
      </c>
      <c r="H157">
        <v>8</v>
      </c>
      <c r="I157">
        <v>1</v>
      </c>
      <c r="J157">
        <v>515580</v>
      </c>
      <c r="K157" s="27">
        <v>42241</v>
      </c>
      <c r="L157" s="20">
        <f t="shared" si="2"/>
        <v>42331</v>
      </c>
    </row>
    <row r="158" spans="1:13" x14ac:dyDescent="0.25">
      <c r="B158" t="s">
        <v>1271</v>
      </c>
      <c r="C158" t="s">
        <v>534</v>
      </c>
      <c r="D158" t="s">
        <v>10</v>
      </c>
      <c r="E158">
        <v>2</v>
      </c>
      <c r="F158">
        <v>2</v>
      </c>
      <c r="G158">
        <v>1</v>
      </c>
      <c r="H158">
        <v>8</v>
      </c>
      <c r="I158">
        <v>1</v>
      </c>
      <c r="J158">
        <v>515580</v>
      </c>
      <c r="K158" s="27">
        <v>42243</v>
      </c>
      <c r="L158" s="20">
        <f t="shared" si="2"/>
        <v>42333</v>
      </c>
    </row>
    <row r="159" spans="1:13" x14ac:dyDescent="0.25">
      <c r="B159" t="s">
        <v>383</v>
      </c>
      <c r="C159" t="s">
        <v>534</v>
      </c>
      <c r="D159" t="s">
        <v>10</v>
      </c>
      <c r="E159">
        <v>2</v>
      </c>
      <c r="F159">
        <v>2</v>
      </c>
      <c r="G159">
        <v>1</v>
      </c>
      <c r="H159">
        <v>8</v>
      </c>
      <c r="I159">
        <v>1</v>
      </c>
      <c r="J159">
        <v>345846</v>
      </c>
      <c r="K159" s="27">
        <v>42550</v>
      </c>
      <c r="L159" s="20">
        <f t="shared" si="2"/>
        <v>42640</v>
      </c>
    </row>
    <row r="160" spans="1:13" x14ac:dyDescent="0.25">
      <c r="B160" t="s">
        <v>383</v>
      </c>
      <c r="C160" t="s">
        <v>534</v>
      </c>
      <c r="D160" t="s">
        <v>10</v>
      </c>
      <c r="E160">
        <v>2</v>
      </c>
      <c r="F160">
        <v>2</v>
      </c>
      <c r="G160">
        <v>1</v>
      </c>
      <c r="H160">
        <v>8</v>
      </c>
      <c r="I160">
        <v>1</v>
      </c>
      <c r="J160">
        <v>345846</v>
      </c>
      <c r="K160" s="27">
        <v>42550</v>
      </c>
      <c r="L160" s="20">
        <f t="shared" si="2"/>
        <v>42640</v>
      </c>
    </row>
    <row r="161" spans="1:12" x14ac:dyDescent="0.25">
      <c r="B161" t="s">
        <v>383</v>
      </c>
      <c r="C161" t="s">
        <v>534</v>
      </c>
      <c r="D161" t="s">
        <v>10</v>
      </c>
      <c r="E161">
        <v>2</v>
      </c>
      <c r="F161">
        <v>2</v>
      </c>
      <c r="G161">
        <v>1</v>
      </c>
      <c r="H161">
        <v>8</v>
      </c>
      <c r="I161">
        <v>1</v>
      </c>
      <c r="J161">
        <v>350186</v>
      </c>
      <c r="K161" s="27">
        <v>42550</v>
      </c>
      <c r="L161" s="20">
        <f t="shared" si="2"/>
        <v>42640</v>
      </c>
    </row>
    <row r="162" spans="1:12" x14ac:dyDescent="0.25">
      <c r="B162" t="s">
        <v>383</v>
      </c>
      <c r="C162" t="s">
        <v>534</v>
      </c>
      <c r="D162" t="s">
        <v>10</v>
      </c>
      <c r="E162">
        <v>2</v>
      </c>
      <c r="F162">
        <v>2</v>
      </c>
      <c r="G162">
        <v>1</v>
      </c>
      <c r="H162">
        <v>8</v>
      </c>
      <c r="I162">
        <v>1</v>
      </c>
      <c r="J162">
        <v>345846</v>
      </c>
      <c r="K162" s="27">
        <v>42552</v>
      </c>
      <c r="L162" s="20">
        <f t="shared" si="2"/>
        <v>42642</v>
      </c>
    </row>
    <row r="163" spans="1:12" x14ac:dyDescent="0.25">
      <c r="B163" t="s">
        <v>1271</v>
      </c>
      <c r="C163" t="s">
        <v>534</v>
      </c>
      <c r="D163" t="s">
        <v>10</v>
      </c>
      <c r="E163">
        <v>2</v>
      </c>
      <c r="F163">
        <v>2</v>
      </c>
      <c r="G163">
        <v>1</v>
      </c>
      <c r="H163">
        <v>8</v>
      </c>
      <c r="I163">
        <v>1</v>
      </c>
      <c r="J163">
        <v>515580</v>
      </c>
      <c r="K163" s="27">
        <v>42552</v>
      </c>
      <c r="L163" s="20">
        <f t="shared" si="2"/>
        <v>42642</v>
      </c>
    </row>
    <row r="164" spans="1:12" x14ac:dyDescent="0.25">
      <c r="B164" t="s">
        <v>1271</v>
      </c>
      <c r="C164" t="s">
        <v>534</v>
      </c>
      <c r="D164" t="s">
        <v>10</v>
      </c>
      <c r="E164">
        <v>2</v>
      </c>
      <c r="F164">
        <v>2</v>
      </c>
      <c r="G164">
        <v>1</v>
      </c>
      <c r="H164">
        <v>8</v>
      </c>
      <c r="I164">
        <v>1</v>
      </c>
      <c r="J164">
        <v>515580</v>
      </c>
      <c r="K164" s="27">
        <v>42555</v>
      </c>
      <c r="L164" s="20">
        <f t="shared" si="2"/>
        <v>42645</v>
      </c>
    </row>
    <row r="165" spans="1:12" x14ac:dyDescent="0.25">
      <c r="B165" t="s">
        <v>383</v>
      </c>
      <c r="C165" t="s">
        <v>534</v>
      </c>
      <c r="D165" t="s">
        <v>10</v>
      </c>
      <c r="E165">
        <v>2</v>
      </c>
      <c r="F165">
        <v>2</v>
      </c>
      <c r="G165">
        <v>1</v>
      </c>
      <c r="H165">
        <v>8</v>
      </c>
      <c r="I165">
        <v>1</v>
      </c>
      <c r="J165">
        <v>350186</v>
      </c>
      <c r="K165" s="27">
        <v>42590</v>
      </c>
      <c r="L165" s="20">
        <f t="shared" si="2"/>
        <v>42680</v>
      </c>
    </row>
    <row r="166" spans="1:12" x14ac:dyDescent="0.25">
      <c r="B166" t="s">
        <v>383</v>
      </c>
      <c r="C166" t="s">
        <v>534</v>
      </c>
      <c r="D166" t="s">
        <v>10</v>
      </c>
      <c r="E166">
        <v>2</v>
      </c>
      <c r="F166">
        <v>2</v>
      </c>
      <c r="G166">
        <v>1</v>
      </c>
      <c r="H166">
        <v>8</v>
      </c>
      <c r="I166">
        <v>1</v>
      </c>
      <c r="J166">
        <v>350186</v>
      </c>
      <c r="K166" s="27">
        <v>42590</v>
      </c>
      <c r="L166" s="20">
        <f t="shared" si="2"/>
        <v>42680</v>
      </c>
    </row>
    <row r="167" spans="1:12" x14ac:dyDescent="0.25">
      <c r="B167" t="s">
        <v>383</v>
      </c>
      <c r="C167" t="s">
        <v>534</v>
      </c>
      <c r="D167" t="s">
        <v>10</v>
      </c>
      <c r="E167">
        <v>2</v>
      </c>
      <c r="F167">
        <v>2</v>
      </c>
      <c r="G167">
        <v>1</v>
      </c>
      <c r="H167">
        <v>8</v>
      </c>
      <c r="I167">
        <v>1</v>
      </c>
      <c r="J167">
        <v>351161</v>
      </c>
      <c r="K167" s="27">
        <v>42590</v>
      </c>
      <c r="L167" s="20">
        <f t="shared" si="2"/>
        <v>42680</v>
      </c>
    </row>
    <row r="168" spans="1:12" x14ac:dyDescent="0.25">
      <c r="B168" t="s">
        <v>383</v>
      </c>
      <c r="C168" t="s">
        <v>534</v>
      </c>
      <c r="D168" t="s">
        <v>10</v>
      </c>
      <c r="E168">
        <v>2</v>
      </c>
      <c r="F168">
        <v>2</v>
      </c>
      <c r="G168">
        <v>1</v>
      </c>
      <c r="H168">
        <v>8</v>
      </c>
      <c r="I168">
        <v>1</v>
      </c>
      <c r="J168">
        <v>351161</v>
      </c>
      <c r="K168" s="27">
        <v>42590</v>
      </c>
      <c r="L168" s="20">
        <f t="shared" si="2"/>
        <v>42680</v>
      </c>
    </row>
    <row r="169" spans="1:12" x14ac:dyDescent="0.25">
      <c r="B169" t="s">
        <v>383</v>
      </c>
      <c r="C169" t="s">
        <v>534</v>
      </c>
      <c r="D169" t="s">
        <v>10</v>
      </c>
      <c r="E169">
        <v>2</v>
      </c>
      <c r="F169">
        <v>2</v>
      </c>
      <c r="G169">
        <v>1</v>
      </c>
      <c r="H169">
        <v>8</v>
      </c>
      <c r="I169">
        <v>1</v>
      </c>
      <c r="J169">
        <v>351161</v>
      </c>
      <c r="K169" s="27">
        <v>42590</v>
      </c>
      <c r="L169" s="20">
        <f t="shared" si="2"/>
        <v>42680</v>
      </c>
    </row>
    <row r="170" spans="1:12" x14ac:dyDescent="0.25">
      <c r="B170" t="s">
        <v>1271</v>
      </c>
      <c r="C170" t="s">
        <v>534</v>
      </c>
      <c r="D170" t="s">
        <v>10</v>
      </c>
      <c r="E170">
        <v>2</v>
      </c>
      <c r="F170">
        <v>2</v>
      </c>
      <c r="G170">
        <v>1</v>
      </c>
      <c r="H170">
        <v>8</v>
      </c>
      <c r="I170">
        <v>1</v>
      </c>
      <c r="J170">
        <v>515580</v>
      </c>
      <c r="K170" s="27">
        <v>42590</v>
      </c>
      <c r="L170" s="20">
        <f t="shared" si="2"/>
        <v>42680</v>
      </c>
    </row>
    <row r="171" spans="1:12" x14ac:dyDescent="0.25">
      <c r="B171" t="s">
        <v>1271</v>
      </c>
      <c r="C171" t="s">
        <v>534</v>
      </c>
      <c r="D171" t="s">
        <v>10</v>
      </c>
      <c r="E171">
        <v>2</v>
      </c>
      <c r="F171">
        <v>2</v>
      </c>
      <c r="G171">
        <v>1</v>
      </c>
      <c r="H171">
        <v>8</v>
      </c>
      <c r="I171">
        <v>1</v>
      </c>
      <c r="J171">
        <v>786685</v>
      </c>
      <c r="K171" s="27">
        <v>43144</v>
      </c>
      <c r="L171" s="20">
        <f t="shared" si="2"/>
        <v>43234</v>
      </c>
    </row>
    <row r="172" spans="1:12" x14ac:dyDescent="0.25">
      <c r="B172" t="s">
        <v>1271</v>
      </c>
      <c r="C172" t="s">
        <v>534</v>
      </c>
      <c r="D172" t="s">
        <v>10</v>
      </c>
      <c r="E172">
        <v>2</v>
      </c>
      <c r="F172">
        <v>2</v>
      </c>
      <c r="G172">
        <v>1</v>
      </c>
      <c r="H172">
        <v>8</v>
      </c>
      <c r="I172">
        <v>1</v>
      </c>
      <c r="J172">
        <v>515580</v>
      </c>
      <c r="K172" s="27">
        <v>42590</v>
      </c>
      <c r="L172" s="20">
        <f t="shared" si="2"/>
        <v>42680</v>
      </c>
    </row>
    <row r="173" spans="1:12" x14ac:dyDescent="0.25">
      <c r="B173" t="s">
        <v>1271</v>
      </c>
      <c r="C173" t="s">
        <v>534</v>
      </c>
      <c r="D173" t="s">
        <v>10</v>
      </c>
      <c r="E173">
        <v>2</v>
      </c>
      <c r="F173">
        <v>2</v>
      </c>
      <c r="G173">
        <v>1</v>
      </c>
      <c r="H173">
        <v>8</v>
      </c>
      <c r="I173">
        <v>1</v>
      </c>
      <c r="J173">
        <v>515580</v>
      </c>
      <c r="K173" s="27">
        <v>42590</v>
      </c>
      <c r="L173" s="20">
        <f t="shared" si="2"/>
        <v>42680</v>
      </c>
    </row>
    <row r="174" spans="1:12" x14ac:dyDescent="0.25">
      <c r="B174" t="s">
        <v>1271</v>
      </c>
      <c r="C174" t="s">
        <v>534</v>
      </c>
      <c r="D174" t="s">
        <v>10</v>
      </c>
      <c r="E174">
        <v>2</v>
      </c>
      <c r="F174">
        <v>2</v>
      </c>
      <c r="G174">
        <v>1</v>
      </c>
      <c r="H174">
        <v>8</v>
      </c>
      <c r="I174">
        <v>1</v>
      </c>
      <c r="J174">
        <v>515580</v>
      </c>
      <c r="K174" s="27">
        <v>42590</v>
      </c>
      <c r="L174" s="20">
        <f t="shared" si="2"/>
        <v>42680</v>
      </c>
    </row>
    <row r="175" spans="1:12" x14ac:dyDescent="0.25">
      <c r="A175" t="s">
        <v>64</v>
      </c>
      <c r="B175" t="s">
        <v>1271</v>
      </c>
      <c r="C175" t="s">
        <v>534</v>
      </c>
      <c r="D175" t="s">
        <v>10</v>
      </c>
      <c r="E175">
        <v>2</v>
      </c>
      <c r="F175">
        <v>2</v>
      </c>
      <c r="G175">
        <v>1</v>
      </c>
      <c r="H175">
        <v>8</v>
      </c>
      <c r="I175">
        <v>1</v>
      </c>
      <c r="J175">
        <v>515580</v>
      </c>
      <c r="K175" s="27">
        <v>42703</v>
      </c>
      <c r="L175" s="20">
        <f t="shared" si="2"/>
        <v>42793</v>
      </c>
    </row>
    <row r="176" spans="1:12" x14ac:dyDescent="0.25">
      <c r="B176" t="s">
        <v>1271</v>
      </c>
      <c r="C176" t="s">
        <v>534</v>
      </c>
      <c r="D176" t="s">
        <v>10</v>
      </c>
      <c r="E176">
        <v>2</v>
      </c>
      <c r="F176">
        <v>2</v>
      </c>
      <c r="G176">
        <v>1</v>
      </c>
      <c r="H176">
        <v>8</v>
      </c>
      <c r="I176">
        <v>1</v>
      </c>
      <c r="J176">
        <v>515580</v>
      </c>
      <c r="K176" s="27">
        <v>42703</v>
      </c>
      <c r="L176" s="20">
        <f t="shared" si="2"/>
        <v>42793</v>
      </c>
    </row>
    <row r="177" spans="1:12" x14ac:dyDescent="0.25">
      <c r="B177" t="s">
        <v>383</v>
      </c>
      <c r="C177" t="s">
        <v>534</v>
      </c>
      <c r="D177" t="s">
        <v>10</v>
      </c>
      <c r="E177">
        <v>2</v>
      </c>
      <c r="F177">
        <v>2</v>
      </c>
      <c r="G177">
        <v>1</v>
      </c>
      <c r="H177">
        <v>8</v>
      </c>
      <c r="I177">
        <v>1</v>
      </c>
      <c r="J177">
        <v>351161</v>
      </c>
      <c r="K177" s="27">
        <v>42705</v>
      </c>
      <c r="L177" s="20">
        <f t="shared" si="2"/>
        <v>42795</v>
      </c>
    </row>
    <row r="178" spans="1:12" x14ac:dyDescent="0.25">
      <c r="B178" t="s">
        <v>65</v>
      </c>
      <c r="C178" t="s">
        <v>534</v>
      </c>
      <c r="D178" t="s">
        <v>10</v>
      </c>
      <c r="E178">
        <v>2</v>
      </c>
      <c r="F178">
        <v>2</v>
      </c>
      <c r="G178">
        <v>1</v>
      </c>
      <c r="H178">
        <v>8</v>
      </c>
      <c r="I178">
        <v>1</v>
      </c>
      <c r="J178">
        <v>24000</v>
      </c>
      <c r="K178" s="27">
        <v>42706</v>
      </c>
      <c r="L178" s="20">
        <f t="shared" si="2"/>
        <v>42796</v>
      </c>
    </row>
    <row r="179" spans="1:12" x14ac:dyDescent="0.25">
      <c r="B179" t="s">
        <v>65</v>
      </c>
      <c r="C179" t="s">
        <v>534</v>
      </c>
      <c r="D179" t="s">
        <v>10</v>
      </c>
      <c r="E179">
        <v>2</v>
      </c>
      <c r="F179">
        <v>2</v>
      </c>
      <c r="G179">
        <v>1</v>
      </c>
      <c r="H179">
        <v>8</v>
      </c>
      <c r="I179">
        <v>1</v>
      </c>
      <c r="J179">
        <v>324000</v>
      </c>
      <c r="K179" s="27">
        <v>43060</v>
      </c>
      <c r="L179" s="20">
        <f t="shared" si="2"/>
        <v>43150</v>
      </c>
    </row>
    <row r="180" spans="1:12" x14ac:dyDescent="0.25">
      <c r="B180" t="s">
        <v>65</v>
      </c>
      <c r="C180" t="s">
        <v>534</v>
      </c>
      <c r="D180" t="s">
        <v>10</v>
      </c>
      <c r="E180">
        <v>2</v>
      </c>
      <c r="F180">
        <v>2</v>
      </c>
      <c r="G180">
        <v>1</v>
      </c>
      <c r="H180">
        <v>8</v>
      </c>
      <c r="I180">
        <v>1</v>
      </c>
      <c r="J180">
        <v>54900</v>
      </c>
      <c r="K180" s="27">
        <v>43098</v>
      </c>
      <c r="L180" s="20">
        <f t="shared" si="2"/>
        <v>43188</v>
      </c>
    </row>
    <row r="181" spans="1:12" x14ac:dyDescent="0.25">
      <c r="B181" t="s">
        <v>65</v>
      </c>
      <c r="C181" t="s">
        <v>534</v>
      </c>
      <c r="D181" t="s">
        <v>10</v>
      </c>
      <c r="E181">
        <v>2</v>
      </c>
      <c r="F181">
        <v>2</v>
      </c>
      <c r="G181">
        <v>1</v>
      </c>
      <c r="H181">
        <v>8</v>
      </c>
      <c r="I181">
        <v>1</v>
      </c>
      <c r="J181">
        <v>318000</v>
      </c>
      <c r="K181" s="27">
        <v>43047</v>
      </c>
      <c r="L181" s="20">
        <f t="shared" si="2"/>
        <v>43137</v>
      </c>
    </row>
    <row r="182" spans="1:12" x14ac:dyDescent="0.25">
      <c r="B182" t="s">
        <v>383</v>
      </c>
      <c r="C182" t="s">
        <v>534</v>
      </c>
      <c r="D182" t="s">
        <v>10</v>
      </c>
      <c r="E182">
        <v>2</v>
      </c>
      <c r="F182">
        <v>2</v>
      </c>
      <c r="G182">
        <v>1</v>
      </c>
      <c r="H182">
        <v>8</v>
      </c>
      <c r="I182">
        <v>1</v>
      </c>
      <c r="J182">
        <v>351161</v>
      </c>
      <c r="K182" s="27">
        <v>42711</v>
      </c>
      <c r="L182" s="20">
        <f t="shared" si="2"/>
        <v>42801</v>
      </c>
    </row>
    <row r="183" spans="1:12" x14ac:dyDescent="0.25">
      <c r="A183" t="s">
        <v>533</v>
      </c>
      <c r="B183" t="s">
        <v>372</v>
      </c>
      <c r="C183" t="s">
        <v>534</v>
      </c>
      <c r="D183" t="s">
        <v>10</v>
      </c>
      <c r="E183">
        <v>2</v>
      </c>
      <c r="F183">
        <v>2</v>
      </c>
      <c r="G183">
        <v>1</v>
      </c>
      <c r="H183">
        <v>8</v>
      </c>
      <c r="I183">
        <v>1</v>
      </c>
      <c r="J183">
        <v>77000</v>
      </c>
      <c r="K183" s="27">
        <v>42909</v>
      </c>
      <c r="L183" s="20">
        <f t="shared" si="2"/>
        <v>42999</v>
      </c>
    </row>
    <row r="184" spans="1:12" ht="28.5" customHeight="1" x14ac:dyDescent="0.25">
      <c r="A184" t="s">
        <v>411</v>
      </c>
      <c r="B184" t="s">
        <v>372</v>
      </c>
      <c r="C184" t="s">
        <v>534</v>
      </c>
      <c r="D184" t="s">
        <v>10</v>
      </c>
      <c r="E184">
        <v>2</v>
      </c>
      <c r="F184">
        <v>2</v>
      </c>
      <c r="G184">
        <v>1</v>
      </c>
      <c r="H184">
        <v>8</v>
      </c>
      <c r="I184">
        <v>1</v>
      </c>
      <c r="J184">
        <v>924000</v>
      </c>
      <c r="K184" s="27">
        <v>42947</v>
      </c>
      <c r="L184" s="29">
        <f t="shared" si="2"/>
        <v>43037</v>
      </c>
    </row>
    <row r="185" spans="1:12" x14ac:dyDescent="0.25">
      <c r="A185" t="s">
        <v>533</v>
      </c>
      <c r="B185" t="s">
        <v>372</v>
      </c>
      <c r="C185" t="s">
        <v>534</v>
      </c>
      <c r="D185" t="s">
        <v>10</v>
      </c>
      <c r="E185">
        <v>2</v>
      </c>
      <c r="F185">
        <v>2</v>
      </c>
      <c r="G185">
        <v>1</v>
      </c>
      <c r="H185">
        <v>8</v>
      </c>
      <c r="I185">
        <v>1</v>
      </c>
      <c r="J185">
        <v>77000</v>
      </c>
      <c r="K185" s="27">
        <v>42909</v>
      </c>
      <c r="L185" s="20">
        <f t="shared" si="2"/>
        <v>42999</v>
      </c>
    </row>
    <row r="186" spans="1:12" x14ac:dyDescent="0.25">
      <c r="A186" t="s">
        <v>1418</v>
      </c>
      <c r="B186" t="s">
        <v>372</v>
      </c>
      <c r="C186" t="s">
        <v>534</v>
      </c>
      <c r="D186" t="s">
        <v>10</v>
      </c>
      <c r="E186">
        <v>2</v>
      </c>
      <c r="F186">
        <v>2</v>
      </c>
      <c r="G186">
        <v>1</v>
      </c>
      <c r="H186">
        <v>8</v>
      </c>
      <c r="I186">
        <v>1</v>
      </c>
      <c r="J186">
        <v>77000</v>
      </c>
      <c r="K186" s="27">
        <v>43097</v>
      </c>
      <c r="L186" s="20">
        <f t="shared" si="2"/>
        <v>43187</v>
      </c>
    </row>
    <row r="187" spans="1:12" x14ac:dyDescent="0.25">
      <c r="B187" t="s">
        <v>384</v>
      </c>
      <c r="C187" t="s">
        <v>534</v>
      </c>
      <c r="D187" t="s">
        <v>10</v>
      </c>
      <c r="E187">
        <v>2</v>
      </c>
      <c r="F187">
        <v>2</v>
      </c>
      <c r="G187">
        <v>1</v>
      </c>
      <c r="H187">
        <v>8</v>
      </c>
      <c r="I187">
        <v>1</v>
      </c>
      <c r="J187">
        <v>399432</v>
      </c>
      <c r="K187" s="27">
        <v>43098</v>
      </c>
      <c r="L187" s="20">
        <f t="shared" si="2"/>
        <v>43188</v>
      </c>
    </row>
    <row r="188" spans="1:12" x14ac:dyDescent="0.25">
      <c r="B188" t="s">
        <v>384</v>
      </c>
      <c r="C188" t="s">
        <v>534</v>
      </c>
      <c r="D188" t="s">
        <v>10</v>
      </c>
      <c r="E188">
        <v>2</v>
      </c>
      <c r="F188">
        <v>2</v>
      </c>
      <c r="G188">
        <v>1</v>
      </c>
      <c r="H188">
        <v>8</v>
      </c>
      <c r="I188">
        <v>1</v>
      </c>
      <c r="J188">
        <v>549372</v>
      </c>
      <c r="K188" s="27">
        <v>42905</v>
      </c>
      <c r="L188" s="20">
        <f t="shared" si="2"/>
        <v>42995</v>
      </c>
    </row>
    <row r="189" spans="1:12" x14ac:dyDescent="0.25">
      <c r="B189" t="s">
        <v>383</v>
      </c>
      <c r="C189" t="s">
        <v>534</v>
      </c>
      <c r="D189" t="s">
        <v>10</v>
      </c>
      <c r="E189">
        <v>2</v>
      </c>
      <c r="F189">
        <v>2</v>
      </c>
      <c r="G189">
        <v>1</v>
      </c>
      <c r="H189">
        <v>8</v>
      </c>
      <c r="I189">
        <v>1</v>
      </c>
      <c r="J189">
        <v>343646</v>
      </c>
      <c r="K189" s="27">
        <v>42914</v>
      </c>
      <c r="L189" s="20">
        <f t="shared" si="2"/>
        <v>43004</v>
      </c>
    </row>
    <row r="190" spans="1:12" x14ac:dyDescent="0.25">
      <c r="B190" t="s">
        <v>383</v>
      </c>
      <c r="C190" t="s">
        <v>534</v>
      </c>
      <c r="D190" t="s">
        <v>10</v>
      </c>
      <c r="E190">
        <v>2</v>
      </c>
      <c r="F190">
        <v>2</v>
      </c>
      <c r="G190">
        <v>1</v>
      </c>
      <c r="H190">
        <v>8</v>
      </c>
      <c r="I190">
        <v>1</v>
      </c>
      <c r="J190">
        <v>345846</v>
      </c>
      <c r="K190" s="27">
        <v>42913</v>
      </c>
      <c r="L190" s="20">
        <f t="shared" si="2"/>
        <v>43003</v>
      </c>
    </row>
    <row r="191" spans="1:12" x14ac:dyDescent="0.25">
      <c r="B191" t="s">
        <v>383</v>
      </c>
      <c r="C191" t="s">
        <v>534</v>
      </c>
      <c r="D191" t="s">
        <v>10</v>
      </c>
      <c r="E191">
        <v>2</v>
      </c>
      <c r="F191">
        <v>2</v>
      </c>
      <c r="G191">
        <v>1</v>
      </c>
      <c r="H191">
        <v>8</v>
      </c>
      <c r="I191">
        <v>1</v>
      </c>
      <c r="J191">
        <v>379859</v>
      </c>
      <c r="K191" s="27">
        <v>43110</v>
      </c>
      <c r="L191" s="20">
        <f t="shared" si="2"/>
        <v>43200</v>
      </c>
    </row>
    <row r="192" spans="1:12" x14ac:dyDescent="0.25">
      <c r="B192" t="s">
        <v>383</v>
      </c>
      <c r="C192" t="s">
        <v>534</v>
      </c>
      <c r="D192" t="s">
        <v>10</v>
      </c>
      <c r="E192">
        <v>2</v>
      </c>
      <c r="F192">
        <v>2</v>
      </c>
      <c r="G192">
        <v>1</v>
      </c>
      <c r="H192">
        <v>8</v>
      </c>
      <c r="I192">
        <v>1</v>
      </c>
      <c r="J192">
        <v>379859</v>
      </c>
      <c r="K192" s="27">
        <v>43136</v>
      </c>
      <c r="L192" s="20">
        <f t="shared" si="2"/>
        <v>43226</v>
      </c>
    </row>
    <row r="193" spans="1:12" x14ac:dyDescent="0.25">
      <c r="B193" t="s">
        <v>383</v>
      </c>
      <c r="C193" t="s">
        <v>534</v>
      </c>
      <c r="D193" t="s">
        <v>10</v>
      </c>
      <c r="E193">
        <v>2</v>
      </c>
      <c r="F193">
        <v>2</v>
      </c>
      <c r="G193">
        <v>1</v>
      </c>
      <c r="H193">
        <v>8</v>
      </c>
      <c r="I193">
        <v>1</v>
      </c>
      <c r="J193">
        <v>356286</v>
      </c>
      <c r="K193" s="27">
        <v>43152</v>
      </c>
      <c r="L193" s="20">
        <f t="shared" si="2"/>
        <v>43242</v>
      </c>
    </row>
    <row r="194" spans="1:12" x14ac:dyDescent="0.25">
      <c r="B194" t="s">
        <v>1729</v>
      </c>
      <c r="C194" t="s">
        <v>534</v>
      </c>
      <c r="D194" t="s">
        <v>10</v>
      </c>
      <c r="E194">
        <v>2</v>
      </c>
      <c r="F194">
        <v>2</v>
      </c>
      <c r="G194">
        <v>1</v>
      </c>
      <c r="H194">
        <v>8</v>
      </c>
      <c r="I194">
        <v>1</v>
      </c>
      <c r="J194">
        <v>399432</v>
      </c>
      <c r="K194" s="27">
        <v>43152</v>
      </c>
      <c r="L194" s="20">
        <f t="shared" si="2"/>
        <v>43242</v>
      </c>
    </row>
    <row r="195" spans="1:12" x14ac:dyDescent="0.25">
      <c r="B195" t="s">
        <v>383</v>
      </c>
      <c r="C195" t="s">
        <v>534</v>
      </c>
      <c r="D195" t="s">
        <v>10</v>
      </c>
      <c r="E195">
        <v>2</v>
      </c>
      <c r="F195">
        <v>2</v>
      </c>
      <c r="G195">
        <v>1</v>
      </c>
      <c r="H195">
        <v>8</v>
      </c>
      <c r="I195">
        <v>1</v>
      </c>
      <c r="J195">
        <v>351161</v>
      </c>
      <c r="K195" s="27">
        <v>42711</v>
      </c>
      <c r="L195" s="20">
        <f t="shared" si="2"/>
        <v>42801</v>
      </c>
    </row>
    <row r="196" spans="1:12" x14ac:dyDescent="0.25">
      <c r="B196" t="s">
        <v>1274</v>
      </c>
      <c r="D196" t="s">
        <v>5</v>
      </c>
      <c r="E196">
        <v>2</v>
      </c>
      <c r="F196">
        <v>2</v>
      </c>
      <c r="G196">
        <v>2</v>
      </c>
      <c r="H196">
        <v>1</v>
      </c>
      <c r="J196">
        <f>SUM(J197:J236)</f>
        <v>92343139.309999987</v>
      </c>
      <c r="K196" s="28"/>
      <c r="L196" s="22"/>
    </row>
    <row r="197" spans="1:12" x14ac:dyDescent="0.25">
      <c r="A197" t="s">
        <v>792</v>
      </c>
      <c r="B197" t="s">
        <v>76</v>
      </c>
      <c r="C197" t="s">
        <v>869</v>
      </c>
      <c r="D197" t="s">
        <v>10</v>
      </c>
      <c r="E197">
        <v>2</v>
      </c>
      <c r="F197">
        <v>2</v>
      </c>
      <c r="G197">
        <v>2</v>
      </c>
      <c r="H197">
        <v>1</v>
      </c>
      <c r="J197">
        <v>23600</v>
      </c>
      <c r="K197" s="30">
        <v>42759</v>
      </c>
      <c r="L197" s="20">
        <f t="shared" ref="L197:L260" si="3">+K197+90</f>
        <v>42849</v>
      </c>
    </row>
    <row r="198" spans="1:12" x14ac:dyDescent="0.25">
      <c r="A198" t="s">
        <v>927</v>
      </c>
      <c r="B198" t="s">
        <v>69</v>
      </c>
      <c r="C198" t="s">
        <v>869</v>
      </c>
      <c r="D198" t="s">
        <v>10</v>
      </c>
      <c r="E198">
        <v>2</v>
      </c>
      <c r="F198">
        <v>2</v>
      </c>
      <c r="G198">
        <v>2</v>
      </c>
      <c r="H198">
        <v>1</v>
      </c>
      <c r="J198">
        <v>29500</v>
      </c>
      <c r="K198" s="27">
        <v>42123</v>
      </c>
      <c r="L198" s="20">
        <f t="shared" si="3"/>
        <v>42213</v>
      </c>
    </row>
    <row r="199" spans="1:12" x14ac:dyDescent="0.25">
      <c r="A199" t="s">
        <v>1025</v>
      </c>
      <c r="B199" t="s">
        <v>406</v>
      </c>
      <c r="C199" t="s">
        <v>1026</v>
      </c>
      <c r="D199" t="s">
        <v>10</v>
      </c>
      <c r="E199">
        <v>2</v>
      </c>
      <c r="F199">
        <v>2</v>
      </c>
      <c r="G199">
        <v>2</v>
      </c>
      <c r="H199">
        <v>1</v>
      </c>
      <c r="J199">
        <v>685423.3</v>
      </c>
      <c r="K199" s="30">
        <v>42759</v>
      </c>
      <c r="L199" s="20">
        <f t="shared" si="3"/>
        <v>42849</v>
      </c>
    </row>
    <row r="200" spans="1:12" x14ac:dyDescent="0.25">
      <c r="A200" t="s">
        <v>1116</v>
      </c>
      <c r="B200" t="s">
        <v>1027</v>
      </c>
      <c r="C200" t="s">
        <v>869</v>
      </c>
      <c r="D200" t="s">
        <v>10</v>
      </c>
      <c r="E200">
        <v>2</v>
      </c>
      <c r="F200">
        <v>2</v>
      </c>
      <c r="G200">
        <v>2</v>
      </c>
      <c r="H200">
        <v>1</v>
      </c>
      <c r="J200">
        <v>3527187.17</v>
      </c>
      <c r="K200" s="30">
        <v>42759</v>
      </c>
      <c r="L200" s="20">
        <f t="shared" si="3"/>
        <v>42849</v>
      </c>
    </row>
    <row r="201" spans="1:12" x14ac:dyDescent="0.25">
      <c r="A201" t="s">
        <v>929</v>
      </c>
      <c r="B201" t="s">
        <v>77</v>
      </c>
      <c r="C201" t="s">
        <v>869</v>
      </c>
      <c r="D201" t="s">
        <v>10</v>
      </c>
      <c r="E201">
        <v>2</v>
      </c>
      <c r="F201">
        <v>2</v>
      </c>
      <c r="G201">
        <v>2</v>
      </c>
      <c r="H201">
        <v>1</v>
      </c>
      <c r="J201">
        <v>29500</v>
      </c>
      <c r="K201" s="30">
        <v>42759</v>
      </c>
      <c r="L201" s="20">
        <f t="shared" si="3"/>
        <v>42849</v>
      </c>
    </row>
    <row r="202" spans="1:12" x14ac:dyDescent="0.25">
      <c r="A202" t="s">
        <v>1114</v>
      </c>
      <c r="B202" t="s">
        <v>85</v>
      </c>
      <c r="C202" t="s">
        <v>869</v>
      </c>
      <c r="D202" t="s">
        <v>10</v>
      </c>
      <c r="E202">
        <v>2</v>
      </c>
      <c r="F202">
        <v>2</v>
      </c>
      <c r="G202">
        <v>2</v>
      </c>
      <c r="H202">
        <v>1</v>
      </c>
      <c r="J202">
        <v>442500</v>
      </c>
      <c r="K202" s="23">
        <v>42509</v>
      </c>
      <c r="L202" s="20">
        <f t="shared" si="3"/>
        <v>42599</v>
      </c>
    </row>
    <row r="203" spans="1:12" x14ac:dyDescent="0.25">
      <c r="A203" t="s">
        <v>1463</v>
      </c>
      <c r="B203" t="s">
        <v>1240</v>
      </c>
      <c r="C203" t="s">
        <v>869</v>
      </c>
      <c r="D203" t="s">
        <v>10</v>
      </c>
      <c r="E203">
        <v>2</v>
      </c>
      <c r="F203">
        <v>2</v>
      </c>
      <c r="G203">
        <v>2</v>
      </c>
      <c r="H203">
        <v>1</v>
      </c>
      <c r="J203">
        <v>21493126.039999999</v>
      </c>
      <c r="K203" s="23">
        <v>43103</v>
      </c>
      <c r="L203" s="20">
        <f t="shared" si="3"/>
        <v>43193</v>
      </c>
    </row>
    <row r="204" spans="1:12" x14ac:dyDescent="0.25">
      <c r="A204" t="s">
        <v>1375</v>
      </c>
      <c r="B204" t="s">
        <v>1240</v>
      </c>
      <c r="C204" t="s">
        <v>869</v>
      </c>
      <c r="D204" t="s">
        <v>10</v>
      </c>
      <c r="E204">
        <v>2</v>
      </c>
      <c r="F204">
        <v>2</v>
      </c>
      <c r="G204">
        <v>2</v>
      </c>
      <c r="H204">
        <v>1</v>
      </c>
      <c r="J204">
        <v>48920054.880000003</v>
      </c>
      <c r="K204" s="23">
        <v>43090</v>
      </c>
      <c r="L204" s="20">
        <f t="shared" si="3"/>
        <v>43180</v>
      </c>
    </row>
    <row r="205" spans="1:12" x14ac:dyDescent="0.25">
      <c r="A205" t="s">
        <v>1113</v>
      </c>
      <c r="B205" t="s">
        <v>85</v>
      </c>
      <c r="C205" t="s">
        <v>869</v>
      </c>
      <c r="D205" t="s">
        <v>10</v>
      </c>
      <c r="E205">
        <v>2</v>
      </c>
      <c r="F205">
        <v>2</v>
      </c>
      <c r="G205">
        <v>2</v>
      </c>
      <c r="H205">
        <v>1</v>
      </c>
      <c r="J205">
        <v>147500</v>
      </c>
      <c r="K205" s="30">
        <v>42576</v>
      </c>
      <c r="L205" s="20">
        <f t="shared" si="3"/>
        <v>42666</v>
      </c>
    </row>
    <row r="206" spans="1:12" x14ac:dyDescent="0.25">
      <c r="A206" t="s">
        <v>1553</v>
      </c>
      <c r="B206" t="s">
        <v>84</v>
      </c>
      <c r="C206" t="s">
        <v>869</v>
      </c>
      <c r="D206" t="s">
        <v>10</v>
      </c>
      <c r="E206">
        <v>2</v>
      </c>
      <c r="F206">
        <v>2</v>
      </c>
      <c r="G206">
        <v>2</v>
      </c>
      <c r="H206">
        <v>1</v>
      </c>
      <c r="J206">
        <v>3102621.72</v>
      </c>
      <c r="K206" s="30">
        <v>43124</v>
      </c>
      <c r="L206" s="20">
        <f t="shared" si="3"/>
        <v>43214</v>
      </c>
    </row>
    <row r="207" spans="1:12" x14ac:dyDescent="0.25">
      <c r="A207" t="s">
        <v>1115</v>
      </c>
      <c r="B207" t="s">
        <v>1027</v>
      </c>
      <c r="C207" t="s">
        <v>869</v>
      </c>
      <c r="D207" t="s">
        <v>10</v>
      </c>
      <c r="E207">
        <v>2</v>
      </c>
      <c r="F207">
        <v>2</v>
      </c>
      <c r="G207">
        <v>2</v>
      </c>
      <c r="H207">
        <v>1</v>
      </c>
      <c r="J207">
        <v>3835000</v>
      </c>
      <c r="K207" s="30">
        <v>42768</v>
      </c>
      <c r="L207" s="20">
        <f t="shared" si="3"/>
        <v>42858</v>
      </c>
    </row>
    <row r="208" spans="1:12" x14ac:dyDescent="0.25">
      <c r="A208" t="s">
        <v>536</v>
      </c>
      <c r="B208" t="s">
        <v>14</v>
      </c>
      <c r="C208" t="s">
        <v>535</v>
      </c>
      <c r="D208" t="s">
        <v>10</v>
      </c>
      <c r="E208">
        <v>2</v>
      </c>
      <c r="F208">
        <v>2</v>
      </c>
      <c r="G208">
        <v>2</v>
      </c>
      <c r="H208">
        <v>1</v>
      </c>
      <c r="J208">
        <v>7400</v>
      </c>
      <c r="K208" s="30">
        <v>42458</v>
      </c>
      <c r="L208" s="20">
        <f t="shared" si="3"/>
        <v>42548</v>
      </c>
    </row>
    <row r="209" spans="1:13" x14ac:dyDescent="0.25">
      <c r="A209" t="s">
        <v>1117</v>
      </c>
      <c r="B209" t="s">
        <v>66</v>
      </c>
      <c r="C209" t="s">
        <v>869</v>
      </c>
      <c r="D209" t="s">
        <v>10</v>
      </c>
      <c r="E209">
        <v>2</v>
      </c>
      <c r="F209">
        <v>2</v>
      </c>
      <c r="G209">
        <v>2</v>
      </c>
      <c r="H209">
        <v>1</v>
      </c>
      <c r="J209">
        <v>35400</v>
      </c>
      <c r="K209" s="30">
        <v>41878</v>
      </c>
      <c r="L209" s="20">
        <f t="shared" si="3"/>
        <v>41968</v>
      </c>
    </row>
    <row r="210" spans="1:13" x14ac:dyDescent="0.25">
      <c r="A210" t="s">
        <v>930</v>
      </c>
      <c r="B210" t="s">
        <v>75</v>
      </c>
      <c r="C210" t="s">
        <v>869</v>
      </c>
      <c r="D210" t="s">
        <v>10</v>
      </c>
      <c r="E210">
        <v>2</v>
      </c>
      <c r="F210">
        <v>2</v>
      </c>
      <c r="G210">
        <v>2</v>
      </c>
      <c r="H210">
        <v>1</v>
      </c>
      <c r="J210">
        <v>23600</v>
      </c>
      <c r="K210" s="30">
        <v>42307</v>
      </c>
      <c r="L210" s="20">
        <f t="shared" si="3"/>
        <v>42397</v>
      </c>
    </row>
    <row r="211" spans="1:13" x14ac:dyDescent="0.25">
      <c r="A211" t="s">
        <v>868</v>
      </c>
      <c r="B211" t="s">
        <v>75</v>
      </c>
      <c r="C211" t="s">
        <v>869</v>
      </c>
      <c r="D211" t="s">
        <v>10</v>
      </c>
      <c r="E211">
        <v>2</v>
      </c>
      <c r="F211">
        <v>2</v>
      </c>
      <c r="G211">
        <v>2</v>
      </c>
      <c r="H211">
        <v>1</v>
      </c>
      <c r="J211">
        <v>23600</v>
      </c>
      <c r="K211" s="30">
        <v>42308</v>
      </c>
      <c r="L211" s="20">
        <f t="shared" si="3"/>
        <v>42398</v>
      </c>
    </row>
    <row r="212" spans="1:13" x14ac:dyDescent="0.25">
      <c r="A212" t="s">
        <v>931</v>
      </c>
      <c r="B212" t="s">
        <v>79</v>
      </c>
      <c r="C212" t="s">
        <v>869</v>
      </c>
      <c r="D212" t="s">
        <v>10</v>
      </c>
      <c r="E212">
        <v>2</v>
      </c>
      <c r="F212">
        <v>2</v>
      </c>
      <c r="G212">
        <v>2</v>
      </c>
      <c r="H212">
        <v>1</v>
      </c>
      <c r="J212">
        <v>14160</v>
      </c>
      <c r="K212" s="30">
        <v>42320</v>
      </c>
      <c r="L212" s="20">
        <f t="shared" si="3"/>
        <v>42410</v>
      </c>
    </row>
    <row r="213" spans="1:13" x14ac:dyDescent="0.25">
      <c r="A213" t="s">
        <v>928</v>
      </c>
      <c r="B213" t="s">
        <v>69</v>
      </c>
      <c r="C213" t="s">
        <v>869</v>
      </c>
      <c r="D213" t="s">
        <v>10</v>
      </c>
      <c r="E213">
        <v>2</v>
      </c>
      <c r="F213">
        <v>2</v>
      </c>
      <c r="G213">
        <v>2</v>
      </c>
      <c r="H213">
        <v>1</v>
      </c>
      <c r="J213">
        <v>29500</v>
      </c>
      <c r="K213" s="30">
        <v>41963</v>
      </c>
      <c r="L213" s="20">
        <f t="shared" si="3"/>
        <v>42053</v>
      </c>
    </row>
    <row r="214" spans="1:13" x14ac:dyDescent="0.25">
      <c r="A214" t="s">
        <v>932</v>
      </c>
      <c r="B214" t="s">
        <v>67</v>
      </c>
      <c r="C214" t="s">
        <v>869</v>
      </c>
      <c r="D214" t="s">
        <v>10</v>
      </c>
      <c r="E214">
        <v>2</v>
      </c>
      <c r="F214">
        <v>2</v>
      </c>
      <c r="G214">
        <v>2</v>
      </c>
      <c r="H214">
        <v>1</v>
      </c>
      <c r="J214">
        <v>29500</v>
      </c>
      <c r="K214" s="30">
        <v>41963</v>
      </c>
      <c r="L214" s="20">
        <f t="shared" si="3"/>
        <v>42053</v>
      </c>
    </row>
    <row r="215" spans="1:13" x14ac:dyDescent="0.25">
      <c r="A215" t="s">
        <v>1642</v>
      </c>
      <c r="B215" t="s">
        <v>1458</v>
      </c>
      <c r="C215" t="s">
        <v>869</v>
      </c>
      <c r="D215" t="s">
        <v>10</v>
      </c>
      <c r="E215">
        <v>2</v>
      </c>
      <c r="F215">
        <v>2</v>
      </c>
      <c r="G215">
        <v>2</v>
      </c>
      <c r="H215">
        <v>1</v>
      </c>
      <c r="J215">
        <v>164869.6</v>
      </c>
      <c r="K215" s="30">
        <v>43130</v>
      </c>
      <c r="L215" s="20">
        <f t="shared" si="3"/>
        <v>43220</v>
      </c>
    </row>
    <row r="216" spans="1:13" x14ac:dyDescent="0.25">
      <c r="A216" t="s">
        <v>467</v>
      </c>
      <c r="B216" t="s">
        <v>68</v>
      </c>
      <c r="C216" t="s">
        <v>869</v>
      </c>
      <c r="D216" t="s">
        <v>10</v>
      </c>
      <c r="E216">
        <v>2</v>
      </c>
      <c r="F216">
        <v>2</v>
      </c>
      <c r="G216">
        <v>2</v>
      </c>
      <c r="H216">
        <v>1</v>
      </c>
      <c r="J216">
        <v>17700</v>
      </c>
      <c r="K216" s="30">
        <v>41963</v>
      </c>
      <c r="L216" s="20">
        <f t="shared" si="3"/>
        <v>42053</v>
      </c>
    </row>
    <row r="217" spans="1:13" x14ac:dyDescent="0.25">
      <c r="A217" t="s">
        <v>866</v>
      </c>
      <c r="B217" t="s">
        <v>70</v>
      </c>
      <c r="C217" t="s">
        <v>869</v>
      </c>
      <c r="D217" t="s">
        <v>10</v>
      </c>
      <c r="E217">
        <v>2</v>
      </c>
      <c r="F217">
        <v>2</v>
      </c>
      <c r="G217">
        <v>2</v>
      </c>
      <c r="H217">
        <v>1</v>
      </c>
      <c r="J217">
        <v>35400</v>
      </c>
      <c r="K217" s="30">
        <v>41968</v>
      </c>
      <c r="L217" s="20">
        <f t="shared" si="3"/>
        <v>42058</v>
      </c>
    </row>
    <row r="218" spans="1:13" s="1" customFormat="1" x14ac:dyDescent="0.25">
      <c r="A218" t="s">
        <v>957</v>
      </c>
      <c r="B218" t="s">
        <v>958</v>
      </c>
      <c r="C218" t="s">
        <v>869</v>
      </c>
      <c r="D218" t="s">
        <v>10</v>
      </c>
      <c r="E218">
        <v>2</v>
      </c>
      <c r="F218">
        <v>2</v>
      </c>
      <c r="G218">
        <v>2</v>
      </c>
      <c r="H218">
        <v>1</v>
      </c>
      <c r="I218"/>
      <c r="J218">
        <v>118000</v>
      </c>
      <c r="K218" s="30">
        <v>41691</v>
      </c>
      <c r="L218" s="20">
        <f t="shared" si="3"/>
        <v>41781</v>
      </c>
      <c r="M218" s="10"/>
    </row>
    <row r="219" spans="1:13" x14ac:dyDescent="0.25">
      <c r="A219" t="s">
        <v>933</v>
      </c>
      <c r="B219" t="s">
        <v>71</v>
      </c>
      <c r="C219" t="s">
        <v>869</v>
      </c>
      <c r="D219" t="s">
        <v>10</v>
      </c>
      <c r="E219">
        <v>2</v>
      </c>
      <c r="F219">
        <v>2</v>
      </c>
      <c r="G219">
        <v>2</v>
      </c>
      <c r="H219">
        <v>1</v>
      </c>
      <c r="J219">
        <v>23600</v>
      </c>
      <c r="K219" s="30">
        <v>41975</v>
      </c>
      <c r="L219" s="20">
        <f t="shared" si="3"/>
        <v>42065</v>
      </c>
    </row>
    <row r="220" spans="1:13" x14ac:dyDescent="0.25">
      <c r="A220" t="s">
        <v>878</v>
      </c>
      <c r="B220" t="s">
        <v>72</v>
      </c>
      <c r="C220" t="s">
        <v>869</v>
      </c>
      <c r="D220" t="s">
        <v>10</v>
      </c>
      <c r="E220">
        <v>2</v>
      </c>
      <c r="F220">
        <v>2</v>
      </c>
      <c r="G220">
        <v>2</v>
      </c>
      <c r="H220">
        <v>1</v>
      </c>
      <c r="J220">
        <v>11800</v>
      </c>
      <c r="K220" s="30">
        <v>42153</v>
      </c>
      <c r="L220" s="20">
        <f t="shared" si="3"/>
        <v>42243</v>
      </c>
    </row>
    <row r="221" spans="1:13" x14ac:dyDescent="0.25">
      <c r="A221" t="s">
        <v>877</v>
      </c>
      <c r="B221" t="s">
        <v>72</v>
      </c>
      <c r="C221" t="s">
        <v>869</v>
      </c>
      <c r="D221" t="s">
        <v>10</v>
      </c>
      <c r="E221">
        <v>2</v>
      </c>
      <c r="F221">
        <v>2</v>
      </c>
      <c r="G221">
        <v>2</v>
      </c>
      <c r="H221">
        <v>1</v>
      </c>
      <c r="J221">
        <v>11800</v>
      </c>
      <c r="K221" s="30">
        <v>42222</v>
      </c>
      <c r="L221" s="20">
        <f t="shared" si="3"/>
        <v>42312</v>
      </c>
    </row>
    <row r="222" spans="1:13" x14ac:dyDescent="0.25">
      <c r="A222" t="s">
        <v>1333</v>
      </c>
      <c r="B222" t="s">
        <v>1329</v>
      </c>
      <c r="C222" t="s">
        <v>869</v>
      </c>
      <c r="D222" t="s">
        <v>10</v>
      </c>
      <c r="E222">
        <v>2</v>
      </c>
      <c r="F222">
        <v>2</v>
      </c>
      <c r="G222">
        <v>2</v>
      </c>
      <c r="H222">
        <v>1</v>
      </c>
      <c r="J222">
        <v>5310000</v>
      </c>
      <c r="K222" s="30">
        <v>43081</v>
      </c>
      <c r="L222" s="20">
        <f t="shared" si="3"/>
        <v>43171</v>
      </c>
    </row>
    <row r="223" spans="1:13" x14ac:dyDescent="0.25">
      <c r="A223" t="s">
        <v>865</v>
      </c>
      <c r="B223" t="s">
        <v>69</v>
      </c>
      <c r="C223" t="s">
        <v>869</v>
      </c>
      <c r="D223" t="s">
        <v>10</v>
      </c>
      <c r="E223">
        <v>2</v>
      </c>
      <c r="F223">
        <v>2</v>
      </c>
      <c r="G223">
        <v>2</v>
      </c>
      <c r="H223">
        <v>1</v>
      </c>
      <c r="J223">
        <v>29500</v>
      </c>
      <c r="K223" s="30">
        <v>42135</v>
      </c>
      <c r="L223" s="20">
        <f t="shared" si="3"/>
        <v>42225</v>
      </c>
    </row>
    <row r="224" spans="1:13" x14ac:dyDescent="0.25">
      <c r="A224" t="s">
        <v>934</v>
      </c>
      <c r="B224" t="s">
        <v>73</v>
      </c>
      <c r="C224" t="s">
        <v>869</v>
      </c>
      <c r="D224" t="s">
        <v>10</v>
      </c>
      <c r="E224">
        <v>2</v>
      </c>
      <c r="F224">
        <v>2</v>
      </c>
      <c r="G224">
        <v>2</v>
      </c>
      <c r="H224">
        <v>1</v>
      </c>
      <c r="J224">
        <v>11800</v>
      </c>
      <c r="K224" s="30">
        <v>42178</v>
      </c>
      <c r="L224" s="20">
        <f t="shared" si="3"/>
        <v>42268</v>
      </c>
    </row>
    <row r="225" spans="1:12" x14ac:dyDescent="0.25">
      <c r="A225" t="s">
        <v>787</v>
      </c>
      <c r="B225" t="s">
        <v>74</v>
      </c>
      <c r="C225" t="s">
        <v>869</v>
      </c>
      <c r="D225" t="s">
        <v>10</v>
      </c>
      <c r="E225">
        <v>2</v>
      </c>
      <c r="F225">
        <v>2</v>
      </c>
      <c r="G225">
        <v>2</v>
      </c>
      <c r="H225">
        <v>1</v>
      </c>
      <c r="J225">
        <v>35400</v>
      </c>
      <c r="K225" s="30">
        <v>42223</v>
      </c>
      <c r="L225" s="20">
        <f t="shared" si="3"/>
        <v>42313</v>
      </c>
    </row>
    <row r="226" spans="1:12" x14ac:dyDescent="0.25">
      <c r="A226" t="s">
        <v>935</v>
      </c>
      <c r="B226" t="s">
        <v>78</v>
      </c>
      <c r="C226" t="s">
        <v>869</v>
      </c>
      <c r="D226" t="s">
        <v>10</v>
      </c>
      <c r="E226">
        <v>2</v>
      </c>
      <c r="F226">
        <v>2</v>
      </c>
      <c r="G226">
        <v>2</v>
      </c>
      <c r="H226">
        <v>1</v>
      </c>
      <c r="J226">
        <v>295000</v>
      </c>
      <c r="K226" s="27">
        <v>42551</v>
      </c>
      <c r="L226" s="20">
        <f t="shared" si="3"/>
        <v>42641</v>
      </c>
    </row>
    <row r="227" spans="1:12" x14ac:dyDescent="0.25">
      <c r="A227" t="s">
        <v>937</v>
      </c>
      <c r="B227" t="s">
        <v>80</v>
      </c>
      <c r="C227" t="s">
        <v>869</v>
      </c>
      <c r="D227" t="s">
        <v>10</v>
      </c>
      <c r="E227">
        <v>2</v>
      </c>
      <c r="F227">
        <v>2</v>
      </c>
      <c r="G227">
        <v>2</v>
      </c>
      <c r="H227">
        <v>1</v>
      </c>
      <c r="J227">
        <v>295000</v>
      </c>
      <c r="K227" s="30">
        <v>42556</v>
      </c>
      <c r="L227" s="20">
        <f t="shared" si="3"/>
        <v>42646</v>
      </c>
    </row>
    <row r="228" spans="1:12" x14ac:dyDescent="0.25">
      <c r="A228" t="s">
        <v>791</v>
      </c>
      <c r="B228" t="s">
        <v>80</v>
      </c>
      <c r="C228" t="s">
        <v>869</v>
      </c>
      <c r="D228" t="s">
        <v>10</v>
      </c>
      <c r="E228">
        <v>2</v>
      </c>
      <c r="F228">
        <v>2</v>
      </c>
      <c r="G228">
        <v>2</v>
      </c>
      <c r="H228">
        <v>1</v>
      </c>
      <c r="J228">
        <v>295000</v>
      </c>
      <c r="K228" s="30">
        <v>42585</v>
      </c>
      <c r="L228" s="20">
        <f t="shared" si="3"/>
        <v>42675</v>
      </c>
    </row>
    <row r="229" spans="1:12" x14ac:dyDescent="0.25">
      <c r="A229" t="s">
        <v>537</v>
      </c>
      <c r="B229" t="s">
        <v>81</v>
      </c>
      <c r="C229" t="s">
        <v>869</v>
      </c>
      <c r="D229" t="s">
        <v>10</v>
      </c>
      <c r="E229">
        <v>2</v>
      </c>
      <c r="F229">
        <v>2</v>
      </c>
      <c r="G229">
        <v>2</v>
      </c>
      <c r="H229">
        <v>1</v>
      </c>
      <c r="J229">
        <v>23600</v>
      </c>
      <c r="K229" s="30">
        <v>42621</v>
      </c>
      <c r="L229" s="20">
        <f t="shared" si="3"/>
        <v>42711</v>
      </c>
    </row>
    <row r="230" spans="1:12" x14ac:dyDescent="0.25">
      <c r="A230" t="s">
        <v>887</v>
      </c>
      <c r="B230" t="s">
        <v>86</v>
      </c>
      <c r="C230" t="s">
        <v>869</v>
      </c>
      <c r="D230" t="s">
        <v>10</v>
      </c>
      <c r="E230">
        <v>2</v>
      </c>
      <c r="F230">
        <v>2</v>
      </c>
      <c r="G230">
        <v>2</v>
      </c>
      <c r="H230">
        <v>1</v>
      </c>
      <c r="J230">
        <v>236000</v>
      </c>
      <c r="K230" s="30">
        <v>42685</v>
      </c>
      <c r="L230" s="20">
        <f t="shared" si="3"/>
        <v>42775</v>
      </c>
    </row>
    <row r="231" spans="1:12" x14ac:dyDescent="0.25">
      <c r="A231" t="s">
        <v>936</v>
      </c>
      <c r="B231" t="s">
        <v>78</v>
      </c>
      <c r="C231" t="s">
        <v>869</v>
      </c>
      <c r="D231" t="s">
        <v>10</v>
      </c>
      <c r="E231">
        <v>2</v>
      </c>
      <c r="F231">
        <v>2</v>
      </c>
      <c r="G231">
        <v>2</v>
      </c>
      <c r="H231">
        <v>1</v>
      </c>
      <c r="J231">
        <v>590000</v>
      </c>
      <c r="K231" s="30">
        <v>42685</v>
      </c>
      <c r="L231" s="20">
        <f t="shared" si="3"/>
        <v>42775</v>
      </c>
    </row>
    <row r="232" spans="1:12" x14ac:dyDescent="0.25">
      <c r="A232" t="s">
        <v>938</v>
      </c>
      <c r="B232" t="s">
        <v>80</v>
      </c>
      <c r="C232" t="s">
        <v>869</v>
      </c>
      <c r="D232" t="s">
        <v>10</v>
      </c>
      <c r="E232">
        <v>2</v>
      </c>
      <c r="F232">
        <v>2</v>
      </c>
      <c r="G232">
        <v>2</v>
      </c>
      <c r="H232">
        <v>1</v>
      </c>
      <c r="J232">
        <v>590000</v>
      </c>
      <c r="K232" s="30">
        <v>42685</v>
      </c>
      <c r="L232" s="20">
        <f t="shared" si="3"/>
        <v>42775</v>
      </c>
    </row>
    <row r="233" spans="1:12" x14ac:dyDescent="0.25">
      <c r="A233" t="s">
        <v>454</v>
      </c>
      <c r="B233" t="s">
        <v>734</v>
      </c>
      <c r="C233" t="s">
        <v>869</v>
      </c>
      <c r="D233" t="s">
        <v>10</v>
      </c>
      <c r="E233">
        <v>2</v>
      </c>
      <c r="F233">
        <v>2</v>
      </c>
      <c r="G233">
        <v>2</v>
      </c>
      <c r="H233">
        <v>1</v>
      </c>
      <c r="J233">
        <v>29500</v>
      </c>
      <c r="K233" s="30">
        <v>41974</v>
      </c>
      <c r="L233" s="20">
        <f t="shared" si="3"/>
        <v>42064</v>
      </c>
    </row>
    <row r="234" spans="1:12" x14ac:dyDescent="0.25">
      <c r="A234" t="s">
        <v>735</v>
      </c>
      <c r="B234" t="s">
        <v>736</v>
      </c>
      <c r="C234" t="s">
        <v>869</v>
      </c>
      <c r="D234" t="s">
        <v>10</v>
      </c>
      <c r="E234">
        <v>2</v>
      </c>
      <c r="F234">
        <v>2</v>
      </c>
      <c r="G234">
        <v>2</v>
      </c>
      <c r="H234">
        <v>1</v>
      </c>
      <c r="J234">
        <v>220506.6</v>
      </c>
      <c r="K234" s="30">
        <v>42494</v>
      </c>
      <c r="L234" s="20">
        <f t="shared" si="3"/>
        <v>42584</v>
      </c>
    </row>
    <row r="235" spans="1:12" x14ac:dyDescent="0.25">
      <c r="A235" t="s">
        <v>737</v>
      </c>
      <c r="B235" t="s">
        <v>738</v>
      </c>
      <c r="C235" t="s">
        <v>869</v>
      </c>
      <c r="D235" t="s">
        <v>10</v>
      </c>
      <c r="E235">
        <v>2</v>
      </c>
      <c r="F235">
        <v>2</v>
      </c>
      <c r="G235">
        <v>2</v>
      </c>
      <c r="H235">
        <v>1</v>
      </c>
      <c r="J235">
        <v>47200</v>
      </c>
      <c r="K235" s="30">
        <v>42146</v>
      </c>
      <c r="L235" s="20">
        <f t="shared" si="3"/>
        <v>42236</v>
      </c>
    </row>
    <row r="236" spans="1:12" x14ac:dyDescent="0.25">
      <c r="A236" t="s">
        <v>83</v>
      </c>
      <c r="B236" t="s">
        <v>82</v>
      </c>
      <c r="C236" t="s">
        <v>869</v>
      </c>
      <c r="D236" t="s">
        <v>10</v>
      </c>
      <c r="E236">
        <v>2</v>
      </c>
      <c r="F236">
        <v>2</v>
      </c>
      <c r="G236">
        <v>2</v>
      </c>
      <c r="H236">
        <v>1</v>
      </c>
      <c r="J236">
        <v>1552290</v>
      </c>
      <c r="K236" s="30">
        <v>42689</v>
      </c>
      <c r="L236" s="20">
        <f t="shared" si="3"/>
        <v>42779</v>
      </c>
    </row>
    <row r="237" spans="1:12" x14ac:dyDescent="0.25">
      <c r="B237" t="s">
        <v>307</v>
      </c>
      <c r="D237" t="s">
        <v>5</v>
      </c>
      <c r="E237">
        <v>2</v>
      </c>
      <c r="F237">
        <v>2</v>
      </c>
      <c r="G237">
        <v>2</v>
      </c>
      <c r="H237">
        <v>2</v>
      </c>
      <c r="I237" t="s">
        <v>11</v>
      </c>
      <c r="J237">
        <f>SUM(J238:J262)</f>
        <v>35152023.899999999</v>
      </c>
      <c r="K237" s="31"/>
      <c r="L237" s="22"/>
    </row>
    <row r="238" spans="1:12" x14ac:dyDescent="0.25">
      <c r="A238" t="s">
        <v>537</v>
      </c>
      <c r="B238" t="s">
        <v>87</v>
      </c>
      <c r="D238" t="s">
        <v>10</v>
      </c>
      <c r="E238">
        <v>2</v>
      </c>
      <c r="F238">
        <v>2</v>
      </c>
      <c r="G238">
        <v>2</v>
      </c>
      <c r="H238">
        <v>2</v>
      </c>
      <c r="I238" t="s">
        <v>11</v>
      </c>
      <c r="J238">
        <v>266628.08</v>
      </c>
      <c r="K238" s="27">
        <v>41969</v>
      </c>
      <c r="L238" s="20">
        <f t="shared" si="3"/>
        <v>42059</v>
      </c>
    </row>
    <row r="239" spans="1:12" x14ac:dyDescent="0.25">
      <c r="A239" t="s">
        <v>537</v>
      </c>
      <c r="B239" t="s">
        <v>88</v>
      </c>
      <c r="C239" t="s">
        <v>538</v>
      </c>
      <c r="D239" t="s">
        <v>10</v>
      </c>
      <c r="E239">
        <v>2</v>
      </c>
      <c r="F239">
        <v>2</v>
      </c>
      <c r="G239">
        <v>2</v>
      </c>
      <c r="H239">
        <v>2</v>
      </c>
      <c r="I239">
        <v>1</v>
      </c>
      <c r="J239">
        <v>52510</v>
      </c>
      <c r="K239" s="27">
        <v>42094</v>
      </c>
      <c r="L239" s="20">
        <f t="shared" si="3"/>
        <v>42184</v>
      </c>
    </row>
    <row r="240" spans="1:12" x14ac:dyDescent="0.25">
      <c r="A240" t="s">
        <v>451</v>
      </c>
      <c r="B240" t="s">
        <v>328</v>
      </c>
      <c r="C240" t="s">
        <v>452</v>
      </c>
      <c r="D240" t="s">
        <v>10</v>
      </c>
      <c r="E240">
        <v>2</v>
      </c>
      <c r="F240">
        <v>2</v>
      </c>
      <c r="G240">
        <v>2</v>
      </c>
      <c r="H240">
        <v>2</v>
      </c>
      <c r="I240">
        <v>1</v>
      </c>
      <c r="J240">
        <v>430039.2</v>
      </c>
      <c r="K240" s="27">
        <v>42972</v>
      </c>
      <c r="L240" s="20">
        <f t="shared" si="3"/>
        <v>43062</v>
      </c>
    </row>
    <row r="241" spans="1:12" x14ac:dyDescent="0.25">
      <c r="A241" t="s">
        <v>433</v>
      </c>
      <c r="B241" t="s">
        <v>398</v>
      </c>
      <c r="C241" t="s">
        <v>538</v>
      </c>
      <c r="D241" t="s">
        <v>10</v>
      </c>
      <c r="E241">
        <v>2</v>
      </c>
      <c r="F241">
        <v>2</v>
      </c>
      <c r="G241">
        <v>2</v>
      </c>
      <c r="H241">
        <v>2</v>
      </c>
      <c r="I241">
        <v>1</v>
      </c>
      <c r="J241">
        <v>88358.399999999994</v>
      </c>
      <c r="K241" s="27">
        <v>43007</v>
      </c>
      <c r="L241" s="20">
        <f t="shared" si="3"/>
        <v>43097</v>
      </c>
    </row>
    <row r="242" spans="1:12" x14ac:dyDescent="0.25">
      <c r="A242" t="s">
        <v>431</v>
      </c>
      <c r="B242" t="s">
        <v>430</v>
      </c>
      <c r="C242" t="s">
        <v>449</v>
      </c>
      <c r="D242" t="s">
        <v>10</v>
      </c>
      <c r="E242">
        <v>2</v>
      </c>
      <c r="F242">
        <v>2</v>
      </c>
      <c r="G242">
        <v>2</v>
      </c>
      <c r="H242">
        <v>2</v>
      </c>
      <c r="I242">
        <v>1</v>
      </c>
      <c r="J242">
        <v>1827112</v>
      </c>
      <c r="K242" s="27">
        <v>42962</v>
      </c>
      <c r="L242" s="20">
        <f t="shared" si="3"/>
        <v>43052</v>
      </c>
    </row>
    <row r="243" spans="1:12" x14ac:dyDescent="0.25">
      <c r="A243" t="s">
        <v>630</v>
      </c>
      <c r="B243" t="s">
        <v>89</v>
      </c>
      <c r="C243" t="s">
        <v>631</v>
      </c>
      <c r="D243" t="s">
        <v>10</v>
      </c>
      <c r="E243">
        <v>2</v>
      </c>
      <c r="F243">
        <v>2</v>
      </c>
      <c r="G243">
        <v>2</v>
      </c>
      <c r="H243">
        <v>2</v>
      </c>
      <c r="I243">
        <v>1</v>
      </c>
      <c r="J243">
        <f>+(17700+59726)*1.18</f>
        <v>91362.68</v>
      </c>
      <c r="K243" s="27">
        <v>42431</v>
      </c>
      <c r="L243" s="20">
        <f t="shared" si="3"/>
        <v>42521</v>
      </c>
    </row>
    <row r="244" spans="1:12" x14ac:dyDescent="0.25">
      <c r="A244" t="s">
        <v>1121</v>
      </c>
      <c r="B244" t="s">
        <v>328</v>
      </c>
      <c r="C244" t="s">
        <v>1122</v>
      </c>
      <c r="D244" t="s">
        <v>10</v>
      </c>
      <c r="E244">
        <v>2</v>
      </c>
      <c r="F244">
        <v>2</v>
      </c>
      <c r="G244">
        <v>2</v>
      </c>
      <c r="H244">
        <v>2</v>
      </c>
      <c r="I244">
        <v>1</v>
      </c>
      <c r="J244">
        <v>627955</v>
      </c>
      <c r="K244" s="27">
        <v>43018</v>
      </c>
      <c r="L244" s="20">
        <f t="shared" si="3"/>
        <v>43108</v>
      </c>
    </row>
    <row r="245" spans="1:12" x14ac:dyDescent="0.25">
      <c r="A245" t="s">
        <v>1154</v>
      </c>
      <c r="B245" t="s">
        <v>1068</v>
      </c>
      <c r="C245" t="s">
        <v>1155</v>
      </c>
      <c r="D245" t="s">
        <v>10</v>
      </c>
      <c r="E245">
        <v>2</v>
      </c>
      <c r="F245">
        <v>2</v>
      </c>
      <c r="G245">
        <v>2</v>
      </c>
      <c r="H245">
        <v>2</v>
      </c>
      <c r="I245">
        <v>1</v>
      </c>
      <c r="J245">
        <v>863760</v>
      </c>
      <c r="K245" s="27">
        <v>43095</v>
      </c>
      <c r="L245" s="20">
        <f t="shared" si="3"/>
        <v>43185</v>
      </c>
    </row>
    <row r="246" spans="1:12" x14ac:dyDescent="0.25">
      <c r="A246" t="s">
        <v>1183</v>
      </c>
      <c r="B246" t="s">
        <v>1184</v>
      </c>
      <c r="C246" t="s">
        <v>1185</v>
      </c>
      <c r="D246" t="s">
        <v>10</v>
      </c>
      <c r="E246">
        <v>2</v>
      </c>
      <c r="F246">
        <v>2</v>
      </c>
      <c r="G246">
        <v>2</v>
      </c>
      <c r="H246">
        <v>2</v>
      </c>
      <c r="I246">
        <v>1</v>
      </c>
      <c r="J246">
        <v>867600</v>
      </c>
      <c r="K246" s="27">
        <v>43041</v>
      </c>
      <c r="L246" s="20">
        <f t="shared" si="3"/>
        <v>43131</v>
      </c>
    </row>
    <row r="247" spans="1:12" x14ac:dyDescent="0.25">
      <c r="A247" t="s">
        <v>632</v>
      </c>
      <c r="B247" t="s">
        <v>90</v>
      </c>
      <c r="C247" t="s">
        <v>538</v>
      </c>
      <c r="D247" t="s">
        <v>10</v>
      </c>
      <c r="E247">
        <v>2</v>
      </c>
      <c r="F247">
        <v>2</v>
      </c>
      <c r="G247">
        <v>2</v>
      </c>
      <c r="H247">
        <v>2</v>
      </c>
      <c r="I247">
        <v>1</v>
      </c>
      <c r="J247">
        <v>58144.5</v>
      </c>
      <c r="K247" s="27">
        <v>42562</v>
      </c>
      <c r="L247" s="20">
        <f t="shared" si="3"/>
        <v>42652</v>
      </c>
    </row>
    <row r="248" spans="1:12" x14ac:dyDescent="0.25">
      <c r="A248" t="s">
        <v>1472</v>
      </c>
      <c r="B248" t="s">
        <v>1473</v>
      </c>
      <c r="C248" t="s">
        <v>1474</v>
      </c>
      <c r="D248" t="s">
        <v>10</v>
      </c>
      <c r="E248">
        <v>2</v>
      </c>
      <c r="F248">
        <v>2</v>
      </c>
      <c r="G248">
        <v>2</v>
      </c>
      <c r="H248">
        <v>2</v>
      </c>
      <c r="I248">
        <v>1</v>
      </c>
      <c r="J248">
        <v>3416369.87</v>
      </c>
      <c r="K248" s="30">
        <v>42759</v>
      </c>
      <c r="L248" s="20">
        <f t="shared" si="3"/>
        <v>42849</v>
      </c>
    </row>
    <row r="249" spans="1:12" x14ac:dyDescent="0.25">
      <c r="A249" t="s">
        <v>801</v>
      </c>
      <c r="B249" t="s">
        <v>802</v>
      </c>
      <c r="C249" t="s">
        <v>839</v>
      </c>
      <c r="D249" t="s">
        <v>10</v>
      </c>
      <c r="E249">
        <v>2</v>
      </c>
      <c r="F249">
        <v>2</v>
      </c>
      <c r="G249">
        <v>2</v>
      </c>
      <c r="H249">
        <v>2</v>
      </c>
      <c r="I249">
        <v>1</v>
      </c>
      <c r="J249">
        <v>12000</v>
      </c>
      <c r="K249" s="30">
        <v>41904</v>
      </c>
      <c r="L249" s="20">
        <f t="shared" si="3"/>
        <v>41994</v>
      </c>
    </row>
    <row r="250" spans="1:12" x14ac:dyDescent="0.25">
      <c r="A250" t="s">
        <v>1267</v>
      </c>
      <c r="B250" t="s">
        <v>15</v>
      </c>
      <c r="C250" t="s">
        <v>1268</v>
      </c>
      <c r="D250" t="s">
        <v>10</v>
      </c>
      <c r="E250">
        <v>2</v>
      </c>
      <c r="F250">
        <v>2</v>
      </c>
      <c r="G250">
        <v>2</v>
      </c>
      <c r="H250">
        <v>2</v>
      </c>
      <c r="I250">
        <v>1</v>
      </c>
      <c r="J250">
        <v>437088</v>
      </c>
      <c r="K250" s="30">
        <v>43069</v>
      </c>
      <c r="L250" s="20">
        <f t="shared" si="3"/>
        <v>43159</v>
      </c>
    </row>
    <row r="251" spans="1:12" x14ac:dyDescent="0.25">
      <c r="A251" t="s">
        <v>1464</v>
      </c>
      <c r="B251" t="s">
        <v>15</v>
      </c>
      <c r="C251" t="s">
        <v>1465</v>
      </c>
      <c r="D251" t="s">
        <v>10</v>
      </c>
      <c r="E251">
        <v>2</v>
      </c>
      <c r="F251">
        <v>2</v>
      </c>
      <c r="G251">
        <v>2</v>
      </c>
      <c r="H251">
        <v>2</v>
      </c>
      <c r="I251">
        <v>1</v>
      </c>
      <c r="J251">
        <v>17600000</v>
      </c>
      <c r="K251" s="30">
        <v>43108</v>
      </c>
      <c r="L251" s="20">
        <f t="shared" si="3"/>
        <v>43198</v>
      </c>
    </row>
    <row r="252" spans="1:12" x14ac:dyDescent="0.25">
      <c r="A252" t="s">
        <v>1631</v>
      </c>
      <c r="B252" t="s">
        <v>15</v>
      </c>
      <c r="C252" t="s">
        <v>1632</v>
      </c>
      <c r="D252" t="s">
        <v>10</v>
      </c>
      <c r="E252">
        <v>2</v>
      </c>
      <c r="F252">
        <v>2</v>
      </c>
      <c r="G252">
        <v>2</v>
      </c>
      <c r="H252">
        <v>2</v>
      </c>
      <c r="I252">
        <v>1</v>
      </c>
      <c r="J252">
        <v>352308</v>
      </c>
      <c r="K252" s="30">
        <v>42759</v>
      </c>
      <c r="L252" s="20">
        <f t="shared" si="3"/>
        <v>42849</v>
      </c>
    </row>
    <row r="253" spans="1:12" x14ac:dyDescent="0.25">
      <c r="A253" t="s">
        <v>1710</v>
      </c>
      <c r="B253" t="s">
        <v>1711</v>
      </c>
      <c r="C253" t="s">
        <v>1712</v>
      </c>
      <c r="D253" t="s">
        <v>10</v>
      </c>
      <c r="E253">
        <v>2</v>
      </c>
      <c r="F253">
        <v>2</v>
      </c>
      <c r="G253">
        <v>2</v>
      </c>
      <c r="H253">
        <v>2</v>
      </c>
      <c r="I253">
        <v>1</v>
      </c>
      <c r="J253">
        <v>7802.75</v>
      </c>
      <c r="K253" s="30">
        <v>42786</v>
      </c>
      <c r="L253" s="20">
        <f t="shared" si="3"/>
        <v>42876</v>
      </c>
    </row>
    <row r="254" spans="1:12" x14ac:dyDescent="0.25">
      <c r="A254" t="s">
        <v>1488</v>
      </c>
      <c r="B254" t="s">
        <v>1068</v>
      </c>
      <c r="C254" t="s">
        <v>1465</v>
      </c>
      <c r="D254" t="s">
        <v>10</v>
      </c>
      <c r="E254">
        <v>2</v>
      </c>
      <c r="F254">
        <v>2</v>
      </c>
      <c r="G254">
        <v>2</v>
      </c>
      <c r="H254">
        <v>2</v>
      </c>
      <c r="I254">
        <v>1</v>
      </c>
      <c r="J254">
        <v>3540000</v>
      </c>
      <c r="K254" s="30">
        <v>43115</v>
      </c>
      <c r="L254" s="20">
        <f t="shared" si="3"/>
        <v>43205</v>
      </c>
    </row>
    <row r="255" spans="1:12" x14ac:dyDescent="0.25">
      <c r="A255" t="s">
        <v>1692</v>
      </c>
      <c r="B255" t="s">
        <v>1681</v>
      </c>
      <c r="C255" t="s">
        <v>1683</v>
      </c>
      <c r="D255" t="s">
        <v>10</v>
      </c>
      <c r="E255">
        <v>2</v>
      </c>
      <c r="F255">
        <v>2</v>
      </c>
      <c r="G255">
        <v>2</v>
      </c>
      <c r="H255">
        <v>2</v>
      </c>
      <c r="I255">
        <v>1</v>
      </c>
      <c r="J255">
        <v>750244</v>
      </c>
      <c r="K255" s="30">
        <v>43150</v>
      </c>
      <c r="L255" s="20">
        <f t="shared" si="3"/>
        <v>43240</v>
      </c>
    </row>
    <row r="256" spans="1:12" x14ac:dyDescent="0.25">
      <c r="A256" t="s">
        <v>1693</v>
      </c>
      <c r="B256" t="s">
        <v>1681</v>
      </c>
      <c r="C256" t="s">
        <v>1683</v>
      </c>
      <c r="D256" t="s">
        <v>10</v>
      </c>
      <c r="E256">
        <v>2</v>
      </c>
      <c r="F256">
        <v>2</v>
      </c>
      <c r="G256">
        <v>2</v>
      </c>
      <c r="H256">
        <v>2</v>
      </c>
      <c r="I256">
        <v>1</v>
      </c>
      <c r="J256">
        <v>750244</v>
      </c>
      <c r="K256" s="30">
        <v>42759</v>
      </c>
      <c r="L256" s="20">
        <f t="shared" si="3"/>
        <v>42849</v>
      </c>
    </row>
    <row r="257" spans="1:13" x14ac:dyDescent="0.25">
      <c r="A257" t="s">
        <v>1680</v>
      </c>
      <c r="B257" t="s">
        <v>1681</v>
      </c>
      <c r="C257" t="s">
        <v>1683</v>
      </c>
      <c r="D257" t="s">
        <v>10</v>
      </c>
      <c r="E257">
        <v>2</v>
      </c>
      <c r="F257">
        <v>2</v>
      </c>
      <c r="G257">
        <v>2</v>
      </c>
      <c r="H257">
        <v>2</v>
      </c>
      <c r="I257">
        <v>1</v>
      </c>
      <c r="J257">
        <v>733606</v>
      </c>
      <c r="K257" s="30">
        <v>42759</v>
      </c>
      <c r="L257" s="20">
        <f t="shared" si="3"/>
        <v>42849</v>
      </c>
    </row>
    <row r="258" spans="1:13" x14ac:dyDescent="0.25">
      <c r="A258" t="s">
        <v>633</v>
      </c>
      <c r="B258" t="s">
        <v>90</v>
      </c>
      <c r="C258" t="s">
        <v>538</v>
      </c>
      <c r="D258" t="s">
        <v>10</v>
      </c>
      <c r="E258">
        <v>2</v>
      </c>
      <c r="F258">
        <v>2</v>
      </c>
      <c r="G258">
        <v>2</v>
      </c>
      <c r="H258">
        <v>2</v>
      </c>
      <c r="I258">
        <v>1</v>
      </c>
      <c r="J258">
        <v>59726.879999999997</v>
      </c>
      <c r="K258" s="27">
        <v>42563</v>
      </c>
      <c r="L258" s="20">
        <f t="shared" si="3"/>
        <v>42653</v>
      </c>
    </row>
    <row r="259" spans="1:13" x14ac:dyDescent="0.25">
      <c r="A259" t="s">
        <v>419</v>
      </c>
      <c r="B259" t="s">
        <v>1146</v>
      </c>
      <c r="C259" t="s">
        <v>538</v>
      </c>
      <c r="D259" t="s">
        <v>10</v>
      </c>
      <c r="E259">
        <v>2</v>
      </c>
      <c r="F259">
        <v>2</v>
      </c>
      <c r="G259">
        <v>2</v>
      </c>
      <c r="H259">
        <v>2</v>
      </c>
      <c r="I259">
        <v>1</v>
      </c>
      <c r="J259">
        <v>781457.36</v>
      </c>
      <c r="K259" s="32">
        <v>43027</v>
      </c>
      <c r="L259" s="20">
        <f t="shared" si="3"/>
        <v>43117</v>
      </c>
    </row>
    <row r="260" spans="1:13" x14ac:dyDescent="0.25">
      <c r="A260" t="s">
        <v>1252</v>
      </c>
      <c r="B260" t="s">
        <v>1253</v>
      </c>
      <c r="C260" t="s">
        <v>1254</v>
      </c>
      <c r="D260" t="s">
        <v>10</v>
      </c>
      <c r="E260">
        <v>2</v>
      </c>
      <c r="F260">
        <v>2</v>
      </c>
      <c r="G260">
        <v>2</v>
      </c>
      <c r="H260">
        <v>2</v>
      </c>
      <c r="I260">
        <v>1</v>
      </c>
      <c r="J260">
        <v>728355</v>
      </c>
      <c r="K260" s="32">
        <v>43087</v>
      </c>
      <c r="L260" s="20">
        <f t="shared" si="3"/>
        <v>43177</v>
      </c>
    </row>
    <row r="261" spans="1:13" x14ac:dyDescent="0.25">
      <c r="A261" t="s">
        <v>1088</v>
      </c>
      <c r="B261" t="s">
        <v>416</v>
      </c>
      <c r="C261" t="s">
        <v>1089</v>
      </c>
      <c r="D261" t="s">
        <v>10</v>
      </c>
      <c r="E261">
        <v>2</v>
      </c>
      <c r="F261">
        <v>2</v>
      </c>
      <c r="G261">
        <v>2</v>
      </c>
      <c r="H261">
        <v>2</v>
      </c>
      <c r="I261">
        <v>1</v>
      </c>
      <c r="J261">
        <v>730350</v>
      </c>
      <c r="K261" s="27">
        <v>43005</v>
      </c>
      <c r="L261" s="20">
        <f t="shared" ref="L261:L324" si="4">+K261+90</f>
        <v>43095</v>
      </c>
    </row>
    <row r="262" spans="1:13" x14ac:dyDescent="0.25">
      <c r="A262" t="s">
        <v>634</v>
      </c>
      <c r="B262" t="s">
        <v>92</v>
      </c>
      <c r="C262" t="s">
        <v>538</v>
      </c>
      <c r="D262" t="s">
        <v>10</v>
      </c>
      <c r="E262">
        <v>2</v>
      </c>
      <c r="F262">
        <v>2</v>
      </c>
      <c r="G262">
        <v>2</v>
      </c>
      <c r="H262">
        <v>2</v>
      </c>
      <c r="I262">
        <v>1</v>
      </c>
      <c r="J262">
        <f>66951*1.18</f>
        <v>79002.179999999993</v>
      </c>
      <c r="K262" s="27">
        <v>42585</v>
      </c>
      <c r="L262" s="29">
        <f t="shared" si="4"/>
        <v>42675</v>
      </c>
    </row>
    <row r="263" spans="1:13" x14ac:dyDescent="0.25">
      <c r="B263" t="s">
        <v>93</v>
      </c>
      <c r="D263" t="s">
        <v>5</v>
      </c>
      <c r="E263">
        <v>2</v>
      </c>
      <c r="F263">
        <v>2</v>
      </c>
      <c r="G263">
        <v>3</v>
      </c>
      <c r="H263">
        <v>1</v>
      </c>
      <c r="I263">
        <v>1</v>
      </c>
      <c r="J263">
        <f>SUM(J264:J284)</f>
        <v>12439145.5</v>
      </c>
      <c r="K263" s="33"/>
      <c r="L263" s="22"/>
    </row>
    <row r="264" spans="1:13" s="1" customFormat="1" x14ac:dyDescent="0.25">
      <c r="A264" t="s">
        <v>795</v>
      </c>
      <c r="B264" t="s">
        <v>0</v>
      </c>
      <c r="C264" t="s">
        <v>796</v>
      </c>
      <c r="D264" t="s">
        <v>10</v>
      </c>
      <c r="E264">
        <v>2</v>
      </c>
      <c r="F264">
        <v>2</v>
      </c>
      <c r="G264">
        <v>3</v>
      </c>
      <c r="H264">
        <v>1</v>
      </c>
      <c r="I264">
        <v>1</v>
      </c>
      <c r="J264">
        <v>450000</v>
      </c>
      <c r="K264" s="27">
        <v>41844</v>
      </c>
      <c r="L264" s="20">
        <f t="shared" si="4"/>
        <v>41934</v>
      </c>
      <c r="M264" s="10"/>
    </row>
    <row r="265" spans="1:13" s="1" customFormat="1" x14ac:dyDescent="0.25">
      <c r="A265" t="s">
        <v>797</v>
      </c>
      <c r="B265" t="s">
        <v>0</v>
      </c>
      <c r="C265" t="s">
        <v>703</v>
      </c>
      <c r="D265" t="s">
        <v>10</v>
      </c>
      <c r="E265">
        <v>2</v>
      </c>
      <c r="F265">
        <v>2</v>
      </c>
      <c r="G265">
        <v>3</v>
      </c>
      <c r="H265">
        <v>1</v>
      </c>
      <c r="I265">
        <v>1</v>
      </c>
      <c r="J265">
        <v>117145</v>
      </c>
      <c r="K265" s="27">
        <v>41921</v>
      </c>
      <c r="L265" s="20">
        <f t="shared" si="4"/>
        <v>42011</v>
      </c>
      <c r="M265" s="10"/>
    </row>
    <row r="266" spans="1:13" s="1" customFormat="1" x14ac:dyDescent="0.25">
      <c r="A266" t="s">
        <v>800</v>
      </c>
      <c r="B266" t="s">
        <v>0</v>
      </c>
      <c r="C266" t="s">
        <v>721</v>
      </c>
      <c r="D266" t="s">
        <v>10</v>
      </c>
      <c r="E266">
        <v>2</v>
      </c>
      <c r="F266">
        <v>2</v>
      </c>
      <c r="G266">
        <v>3</v>
      </c>
      <c r="H266">
        <v>1</v>
      </c>
      <c r="I266">
        <v>1</v>
      </c>
      <c r="J266">
        <v>6525900</v>
      </c>
      <c r="K266" s="27">
        <v>41870</v>
      </c>
      <c r="L266" s="20">
        <f t="shared" si="4"/>
        <v>41960</v>
      </c>
      <c r="M266" s="10"/>
    </row>
    <row r="267" spans="1:13" s="1" customFormat="1" x14ac:dyDescent="0.25">
      <c r="A267" t="s">
        <v>801</v>
      </c>
      <c r="B267" t="s">
        <v>802</v>
      </c>
      <c r="C267" t="s">
        <v>803</v>
      </c>
      <c r="D267" t="s">
        <v>10</v>
      </c>
      <c r="E267">
        <v>2</v>
      </c>
      <c r="F267">
        <v>2</v>
      </c>
      <c r="G267">
        <v>3</v>
      </c>
      <c r="H267">
        <v>1</v>
      </c>
      <c r="I267">
        <v>1</v>
      </c>
      <c r="J267">
        <v>168350</v>
      </c>
      <c r="K267" s="27">
        <v>41904</v>
      </c>
      <c r="L267" s="20">
        <f t="shared" si="4"/>
        <v>41994</v>
      </c>
      <c r="M267" s="10"/>
    </row>
    <row r="268" spans="1:13" s="1" customFormat="1" x14ac:dyDescent="0.25">
      <c r="A268" t="s">
        <v>809</v>
      </c>
      <c r="B268" t="s">
        <v>805</v>
      </c>
      <c r="C268" t="s">
        <v>810</v>
      </c>
      <c r="D268" t="s">
        <v>10</v>
      </c>
      <c r="E268">
        <v>2</v>
      </c>
      <c r="F268">
        <v>2</v>
      </c>
      <c r="G268">
        <v>3</v>
      </c>
      <c r="H268">
        <v>1</v>
      </c>
      <c r="I268">
        <v>1</v>
      </c>
      <c r="J268">
        <v>113650</v>
      </c>
      <c r="K268" s="27">
        <v>41925</v>
      </c>
      <c r="L268" s="20">
        <f t="shared" si="4"/>
        <v>42015</v>
      </c>
      <c r="M268" s="10"/>
    </row>
    <row r="269" spans="1:13" s="1" customFormat="1" x14ac:dyDescent="0.25">
      <c r="A269" t="s">
        <v>804</v>
      </c>
      <c r="B269" t="s">
        <v>805</v>
      </c>
      <c r="C269" t="s">
        <v>806</v>
      </c>
      <c r="D269" t="s">
        <v>10</v>
      </c>
      <c r="E269">
        <v>2</v>
      </c>
      <c r="F269">
        <v>2</v>
      </c>
      <c r="G269">
        <v>3</v>
      </c>
      <c r="H269">
        <v>1</v>
      </c>
      <c r="I269">
        <v>1</v>
      </c>
      <c r="J269">
        <v>173550</v>
      </c>
      <c r="K269" s="27">
        <v>41925</v>
      </c>
      <c r="L269" s="20">
        <f t="shared" si="4"/>
        <v>42015</v>
      </c>
      <c r="M269" s="10"/>
    </row>
    <row r="270" spans="1:13" s="1" customFormat="1" x14ac:dyDescent="0.25">
      <c r="A270" t="s">
        <v>817</v>
      </c>
      <c r="B270" t="s">
        <v>818</v>
      </c>
      <c r="C270" t="s">
        <v>703</v>
      </c>
      <c r="D270" t="s">
        <v>10</v>
      </c>
      <c r="E270">
        <v>2</v>
      </c>
      <c r="F270">
        <v>2</v>
      </c>
      <c r="G270">
        <v>3</v>
      </c>
      <c r="H270">
        <v>1</v>
      </c>
      <c r="I270">
        <v>1</v>
      </c>
      <c r="J270">
        <v>42065</v>
      </c>
      <c r="K270" s="27">
        <v>41844</v>
      </c>
      <c r="L270" s="20">
        <f t="shared" si="4"/>
        <v>41934</v>
      </c>
      <c r="M270" s="10"/>
    </row>
    <row r="271" spans="1:13" s="1" customFormat="1" x14ac:dyDescent="0.25">
      <c r="A271" t="s">
        <v>807</v>
      </c>
      <c r="B271" t="s">
        <v>808</v>
      </c>
      <c r="C271" t="s">
        <v>806</v>
      </c>
      <c r="D271" t="s">
        <v>10</v>
      </c>
      <c r="E271">
        <v>2</v>
      </c>
      <c r="F271">
        <v>2</v>
      </c>
      <c r="G271">
        <v>3</v>
      </c>
      <c r="H271">
        <v>1</v>
      </c>
      <c r="I271">
        <v>1</v>
      </c>
      <c r="J271">
        <v>85650</v>
      </c>
      <c r="K271" s="27">
        <v>41925</v>
      </c>
      <c r="L271" s="20">
        <f t="shared" si="4"/>
        <v>42015</v>
      </c>
      <c r="M271" s="10"/>
    </row>
    <row r="272" spans="1:13" s="1" customFormat="1" x14ac:dyDescent="0.25">
      <c r="A272" t="s">
        <v>823</v>
      </c>
      <c r="B272" t="s">
        <v>824</v>
      </c>
      <c r="C272" t="s">
        <v>703</v>
      </c>
      <c r="D272" t="s">
        <v>10</v>
      </c>
      <c r="E272">
        <v>2</v>
      </c>
      <c r="F272">
        <v>2</v>
      </c>
      <c r="G272">
        <v>3</v>
      </c>
      <c r="H272">
        <v>1</v>
      </c>
      <c r="I272">
        <v>1</v>
      </c>
      <c r="J272">
        <v>28015</v>
      </c>
      <c r="K272" s="27">
        <v>41932</v>
      </c>
      <c r="L272" s="20">
        <f t="shared" si="4"/>
        <v>42022</v>
      </c>
      <c r="M272" s="10"/>
    </row>
    <row r="273" spans="1:13" s="1" customFormat="1" x14ac:dyDescent="0.25">
      <c r="A273" t="s">
        <v>829</v>
      </c>
      <c r="B273" t="s">
        <v>715</v>
      </c>
      <c r="C273" t="s">
        <v>806</v>
      </c>
      <c r="D273" t="s">
        <v>10</v>
      </c>
      <c r="E273">
        <v>2</v>
      </c>
      <c r="F273">
        <v>2</v>
      </c>
      <c r="G273">
        <v>3</v>
      </c>
      <c r="H273">
        <v>1</v>
      </c>
      <c r="I273">
        <v>1</v>
      </c>
      <c r="J273">
        <v>110825</v>
      </c>
      <c r="K273" s="27">
        <v>41925</v>
      </c>
      <c r="L273" s="20">
        <f t="shared" si="4"/>
        <v>42015</v>
      </c>
      <c r="M273" s="10"/>
    </row>
    <row r="274" spans="1:13" s="1" customFormat="1" x14ac:dyDescent="0.25">
      <c r="A274" t="s">
        <v>825</v>
      </c>
      <c r="B274" t="s">
        <v>826</v>
      </c>
      <c r="C274" t="s">
        <v>703</v>
      </c>
      <c r="D274" t="s">
        <v>10</v>
      </c>
      <c r="E274">
        <v>2</v>
      </c>
      <c r="F274">
        <v>2</v>
      </c>
      <c r="G274">
        <v>3</v>
      </c>
      <c r="H274">
        <v>1</v>
      </c>
      <c r="I274">
        <v>1</v>
      </c>
      <c r="J274">
        <v>136472.5</v>
      </c>
      <c r="K274" s="27">
        <v>41925</v>
      </c>
      <c r="L274" s="20">
        <f t="shared" si="4"/>
        <v>42015</v>
      </c>
      <c r="M274" s="10"/>
    </row>
    <row r="275" spans="1:13" s="1" customFormat="1" x14ac:dyDescent="0.25">
      <c r="A275" t="s">
        <v>959</v>
      </c>
      <c r="B275" t="s">
        <v>960</v>
      </c>
      <c r="C275" t="s">
        <v>961</v>
      </c>
      <c r="D275" t="s">
        <v>10</v>
      </c>
      <c r="E275">
        <v>2</v>
      </c>
      <c r="F275">
        <v>2</v>
      </c>
      <c r="G275">
        <v>3</v>
      </c>
      <c r="H275">
        <v>1</v>
      </c>
      <c r="I275">
        <v>1</v>
      </c>
      <c r="J275">
        <v>114500</v>
      </c>
      <c r="K275" s="27">
        <v>41925</v>
      </c>
      <c r="L275" s="20">
        <f t="shared" si="4"/>
        <v>42015</v>
      </c>
      <c r="M275" s="10"/>
    </row>
    <row r="276" spans="1:13" s="1" customFormat="1" x14ac:dyDescent="0.25">
      <c r="A276" t="s">
        <v>962</v>
      </c>
      <c r="B276" t="s">
        <v>0</v>
      </c>
      <c r="C276" t="s">
        <v>963</v>
      </c>
      <c r="D276" t="s">
        <v>10</v>
      </c>
      <c r="E276">
        <v>2</v>
      </c>
      <c r="F276">
        <v>2</v>
      </c>
      <c r="G276">
        <v>3</v>
      </c>
      <c r="H276">
        <v>1</v>
      </c>
      <c r="I276">
        <v>1</v>
      </c>
      <c r="J276">
        <v>362050</v>
      </c>
      <c r="K276" s="27">
        <v>41989</v>
      </c>
      <c r="L276" s="20">
        <f t="shared" si="4"/>
        <v>42079</v>
      </c>
      <c r="M276" s="10"/>
    </row>
    <row r="277" spans="1:13" s="1" customFormat="1" x14ac:dyDescent="0.25">
      <c r="A277"/>
      <c r="B277" t="s">
        <v>0</v>
      </c>
      <c r="C277" t="s">
        <v>964</v>
      </c>
      <c r="D277" t="s">
        <v>10</v>
      </c>
      <c r="E277">
        <v>2</v>
      </c>
      <c r="F277">
        <v>2</v>
      </c>
      <c r="G277">
        <v>3</v>
      </c>
      <c r="H277">
        <v>1</v>
      </c>
      <c r="I277">
        <v>1</v>
      </c>
      <c r="J277">
        <v>951600</v>
      </c>
      <c r="K277" s="27">
        <v>41933</v>
      </c>
      <c r="L277" s="20">
        <f t="shared" si="4"/>
        <v>42023</v>
      </c>
      <c r="M277" s="10"/>
    </row>
    <row r="278" spans="1:13" s="1" customFormat="1" x14ac:dyDescent="0.25">
      <c r="A278" t="s">
        <v>965</v>
      </c>
      <c r="B278" t="s">
        <v>0</v>
      </c>
      <c r="C278" t="s">
        <v>966</v>
      </c>
      <c r="D278" t="s">
        <v>10</v>
      </c>
      <c r="E278">
        <v>2</v>
      </c>
      <c r="F278">
        <v>2</v>
      </c>
      <c r="G278">
        <v>3</v>
      </c>
      <c r="H278">
        <v>1</v>
      </c>
      <c r="I278">
        <v>1</v>
      </c>
      <c r="J278">
        <v>27200</v>
      </c>
      <c r="K278" s="27">
        <v>41989</v>
      </c>
      <c r="L278" s="20">
        <f t="shared" si="4"/>
        <v>42079</v>
      </c>
      <c r="M278" s="10"/>
    </row>
    <row r="279" spans="1:13" s="1" customFormat="1" x14ac:dyDescent="0.25">
      <c r="A279"/>
      <c r="B279" t="s">
        <v>0</v>
      </c>
      <c r="C279" t="s">
        <v>967</v>
      </c>
      <c r="D279" t="s">
        <v>10</v>
      </c>
      <c r="E279">
        <v>2</v>
      </c>
      <c r="F279">
        <v>2</v>
      </c>
      <c r="G279">
        <v>3</v>
      </c>
      <c r="H279">
        <v>1</v>
      </c>
      <c r="I279">
        <v>1</v>
      </c>
      <c r="J279">
        <v>1033640</v>
      </c>
      <c r="K279" s="27">
        <v>41990</v>
      </c>
      <c r="L279" s="20">
        <f t="shared" si="4"/>
        <v>42080</v>
      </c>
      <c r="M279" s="10"/>
    </row>
    <row r="280" spans="1:13" s="1" customFormat="1" x14ac:dyDescent="0.25">
      <c r="A280" t="s">
        <v>968</v>
      </c>
      <c r="B280" t="s">
        <v>0</v>
      </c>
      <c r="C280" t="s">
        <v>967</v>
      </c>
      <c r="D280" t="s">
        <v>10</v>
      </c>
      <c r="E280">
        <v>2</v>
      </c>
      <c r="F280">
        <v>2</v>
      </c>
      <c r="G280">
        <v>3</v>
      </c>
      <c r="H280">
        <v>1</v>
      </c>
      <c r="I280">
        <v>1</v>
      </c>
      <c r="J280">
        <v>684900</v>
      </c>
      <c r="K280" s="27">
        <v>41939</v>
      </c>
      <c r="L280" s="20">
        <f t="shared" si="4"/>
        <v>42029</v>
      </c>
      <c r="M280" s="10"/>
    </row>
    <row r="281" spans="1:13" s="1" customFormat="1" x14ac:dyDescent="0.25">
      <c r="A281" t="s">
        <v>970</v>
      </c>
      <c r="B281" t="s">
        <v>0</v>
      </c>
      <c r="C281" t="s">
        <v>971</v>
      </c>
      <c r="D281" t="s">
        <v>10</v>
      </c>
      <c r="E281">
        <v>2</v>
      </c>
      <c r="F281">
        <v>2</v>
      </c>
      <c r="G281">
        <v>3</v>
      </c>
      <c r="H281">
        <v>1</v>
      </c>
      <c r="I281">
        <v>1</v>
      </c>
      <c r="J281">
        <v>30580</v>
      </c>
      <c r="K281" s="34">
        <v>41949</v>
      </c>
      <c r="L281" s="20">
        <f t="shared" si="4"/>
        <v>42039</v>
      </c>
      <c r="M281" s="10"/>
    </row>
    <row r="282" spans="1:13" s="1" customFormat="1" x14ac:dyDescent="0.25">
      <c r="A282" t="s">
        <v>820</v>
      </c>
      <c r="B282" t="s">
        <v>821</v>
      </c>
      <c r="C282" t="s">
        <v>822</v>
      </c>
      <c r="D282" t="s">
        <v>10</v>
      </c>
      <c r="E282">
        <v>2</v>
      </c>
      <c r="F282">
        <v>2</v>
      </c>
      <c r="G282">
        <v>3</v>
      </c>
      <c r="H282">
        <v>1</v>
      </c>
      <c r="I282">
        <v>1</v>
      </c>
      <c r="J282">
        <v>56926</v>
      </c>
      <c r="K282" s="27">
        <v>41939</v>
      </c>
      <c r="L282" s="20">
        <f t="shared" si="4"/>
        <v>42029</v>
      </c>
      <c r="M282" s="10"/>
    </row>
    <row r="283" spans="1:13" s="1" customFormat="1" x14ac:dyDescent="0.25">
      <c r="A283" t="s">
        <v>799</v>
      </c>
      <c r="B283" t="s">
        <v>798</v>
      </c>
      <c r="C283" t="s">
        <v>703</v>
      </c>
      <c r="D283" t="s">
        <v>10</v>
      </c>
      <c r="E283">
        <v>2</v>
      </c>
      <c r="F283">
        <v>2</v>
      </c>
      <c r="G283">
        <v>3</v>
      </c>
      <c r="H283">
        <v>1</v>
      </c>
      <c r="I283">
        <v>1</v>
      </c>
      <c r="J283">
        <v>112227</v>
      </c>
      <c r="K283" s="27">
        <v>41929</v>
      </c>
      <c r="L283" s="20">
        <f t="shared" si="4"/>
        <v>42019</v>
      </c>
      <c r="M283" s="10"/>
    </row>
    <row r="284" spans="1:13" x14ac:dyDescent="0.25">
      <c r="A284" t="s">
        <v>94</v>
      </c>
      <c r="B284" t="s">
        <v>0</v>
      </c>
      <c r="D284" t="s">
        <v>10</v>
      </c>
      <c r="E284">
        <v>2</v>
      </c>
      <c r="F284">
        <v>2</v>
      </c>
      <c r="G284">
        <v>3</v>
      </c>
      <c r="H284">
        <v>1</v>
      </c>
      <c r="I284">
        <v>1</v>
      </c>
      <c r="J284">
        <v>1113900</v>
      </c>
      <c r="K284" s="27">
        <v>42241</v>
      </c>
      <c r="L284" s="20">
        <f t="shared" si="4"/>
        <v>42331</v>
      </c>
    </row>
    <row r="285" spans="1:13" x14ac:dyDescent="0.25">
      <c r="B285" t="s">
        <v>95</v>
      </c>
      <c r="D285" t="s">
        <v>5</v>
      </c>
      <c r="E285">
        <v>2</v>
      </c>
      <c r="F285">
        <v>2</v>
      </c>
      <c r="G285">
        <v>4</v>
      </c>
      <c r="H285">
        <v>1</v>
      </c>
      <c r="I285">
        <v>1</v>
      </c>
      <c r="J285">
        <f>SUM(J286:J336)</f>
        <v>50506446.07</v>
      </c>
      <c r="K285" s="26"/>
      <c r="L285" s="22"/>
    </row>
    <row r="286" spans="1:13" x14ac:dyDescent="0.25">
      <c r="A286" t="s">
        <v>415</v>
      </c>
      <c r="B286" t="s">
        <v>0</v>
      </c>
      <c r="D286" t="s">
        <v>10</v>
      </c>
      <c r="E286">
        <v>2</v>
      </c>
      <c r="F286">
        <v>2</v>
      </c>
      <c r="G286">
        <v>4</v>
      </c>
      <c r="H286">
        <v>1</v>
      </c>
      <c r="I286">
        <v>1</v>
      </c>
      <c r="J286">
        <v>19630296</v>
      </c>
      <c r="K286" s="27">
        <v>42950</v>
      </c>
      <c r="L286" s="20">
        <f t="shared" si="4"/>
        <v>43040</v>
      </c>
    </row>
    <row r="287" spans="1:13" x14ac:dyDescent="0.25">
      <c r="A287" t="s">
        <v>16</v>
      </c>
      <c r="B287" t="s">
        <v>0</v>
      </c>
      <c r="D287" t="s">
        <v>10</v>
      </c>
      <c r="E287">
        <v>2</v>
      </c>
      <c r="F287">
        <v>2</v>
      </c>
      <c r="G287">
        <v>4</v>
      </c>
      <c r="H287">
        <v>1</v>
      </c>
      <c r="I287">
        <v>1</v>
      </c>
      <c r="J287">
        <v>69850</v>
      </c>
      <c r="K287" s="27">
        <v>42950</v>
      </c>
      <c r="L287" s="20">
        <f t="shared" si="4"/>
        <v>43040</v>
      </c>
    </row>
    <row r="288" spans="1:13" x14ac:dyDescent="0.25">
      <c r="A288" t="s">
        <v>804</v>
      </c>
      <c r="B288" t="s">
        <v>805</v>
      </c>
      <c r="C288" t="s">
        <v>811</v>
      </c>
      <c r="D288" t="s">
        <v>10</v>
      </c>
      <c r="E288">
        <v>2</v>
      </c>
      <c r="F288">
        <v>2</v>
      </c>
      <c r="G288">
        <v>4</v>
      </c>
      <c r="H288">
        <v>1</v>
      </c>
      <c r="I288">
        <v>1</v>
      </c>
      <c r="J288">
        <v>177500</v>
      </c>
      <c r="K288" s="35">
        <v>41925</v>
      </c>
      <c r="L288" s="20">
        <f t="shared" si="4"/>
        <v>42015</v>
      </c>
    </row>
    <row r="289" spans="1:13" s="1" customFormat="1" x14ac:dyDescent="0.25">
      <c r="A289" t="s">
        <v>1053</v>
      </c>
      <c r="B289" t="s">
        <v>29</v>
      </c>
      <c r="C289"/>
      <c r="D289" t="s">
        <v>10</v>
      </c>
      <c r="E289">
        <v>2</v>
      </c>
      <c r="F289">
        <v>2</v>
      </c>
      <c r="G289">
        <v>4</v>
      </c>
      <c r="H289">
        <v>1</v>
      </c>
      <c r="I289">
        <v>1</v>
      </c>
      <c r="J289">
        <f>500*1.18</f>
        <v>590</v>
      </c>
      <c r="K289" s="36">
        <v>42242</v>
      </c>
      <c r="L289" s="20">
        <f t="shared" si="4"/>
        <v>42332</v>
      </c>
      <c r="M289" s="10"/>
    </row>
    <row r="290" spans="1:13" s="1" customFormat="1" x14ac:dyDescent="0.25">
      <c r="A290" t="s">
        <v>809</v>
      </c>
      <c r="B290" t="s">
        <v>805</v>
      </c>
      <c r="C290" t="s">
        <v>812</v>
      </c>
      <c r="D290" t="s">
        <v>10</v>
      </c>
      <c r="E290">
        <v>2</v>
      </c>
      <c r="F290">
        <v>2</v>
      </c>
      <c r="G290">
        <v>4</v>
      </c>
      <c r="H290">
        <v>1</v>
      </c>
      <c r="I290">
        <v>1</v>
      </c>
      <c r="J290">
        <v>155500</v>
      </c>
      <c r="K290" s="35">
        <v>41925</v>
      </c>
      <c r="L290" s="20">
        <f t="shared" si="4"/>
        <v>42015</v>
      </c>
      <c r="M290" s="10"/>
    </row>
    <row r="291" spans="1:13" s="1" customFormat="1" x14ac:dyDescent="0.25">
      <c r="A291" t="s">
        <v>819</v>
      </c>
      <c r="B291" t="s">
        <v>818</v>
      </c>
      <c r="C291" t="s">
        <v>703</v>
      </c>
      <c r="D291" t="s">
        <v>10</v>
      </c>
      <c r="E291">
        <v>2</v>
      </c>
      <c r="F291">
        <v>2</v>
      </c>
      <c r="G291">
        <v>4</v>
      </c>
      <c r="H291">
        <v>1</v>
      </c>
      <c r="I291">
        <v>1</v>
      </c>
      <c r="J291">
        <v>58850</v>
      </c>
      <c r="K291" s="24">
        <v>41844</v>
      </c>
      <c r="L291" s="20">
        <f t="shared" si="4"/>
        <v>41934</v>
      </c>
      <c r="M291" s="10"/>
    </row>
    <row r="292" spans="1:13" s="1" customFormat="1" x14ac:dyDescent="0.25">
      <c r="A292" t="s">
        <v>733</v>
      </c>
      <c r="B292" t="s">
        <v>731</v>
      </c>
      <c r="C292" t="s">
        <v>732</v>
      </c>
      <c r="D292" t="s">
        <v>10</v>
      </c>
      <c r="E292">
        <v>2</v>
      </c>
      <c r="F292">
        <v>2</v>
      </c>
      <c r="G292">
        <v>4</v>
      </c>
      <c r="H292">
        <v>1</v>
      </c>
      <c r="I292">
        <v>1</v>
      </c>
      <c r="J292">
        <v>180000</v>
      </c>
      <c r="K292" s="24">
        <v>41925</v>
      </c>
      <c r="L292" s="29">
        <f t="shared" si="4"/>
        <v>42015</v>
      </c>
      <c r="M292" s="10"/>
    </row>
    <row r="293" spans="1:13" s="1" customFormat="1" x14ac:dyDescent="0.25">
      <c r="A293" t="s">
        <v>823</v>
      </c>
      <c r="B293" t="s">
        <v>824</v>
      </c>
      <c r="C293" t="s">
        <v>703</v>
      </c>
      <c r="D293" t="s">
        <v>10</v>
      </c>
      <c r="E293">
        <v>2</v>
      </c>
      <c r="F293">
        <v>2</v>
      </c>
      <c r="G293">
        <v>4</v>
      </c>
      <c r="H293">
        <v>1</v>
      </c>
      <c r="I293">
        <v>1</v>
      </c>
      <c r="J293">
        <v>14900</v>
      </c>
      <c r="K293" s="24">
        <v>41932</v>
      </c>
      <c r="L293" s="29">
        <f t="shared" si="4"/>
        <v>42022</v>
      </c>
      <c r="M293" s="10"/>
    </row>
    <row r="294" spans="1:13" s="1" customFormat="1" x14ac:dyDescent="0.25">
      <c r="A294" t="s">
        <v>820</v>
      </c>
      <c r="B294" t="s">
        <v>821</v>
      </c>
      <c r="C294" t="s">
        <v>822</v>
      </c>
      <c r="D294" t="s">
        <v>10</v>
      </c>
      <c r="E294">
        <v>2</v>
      </c>
      <c r="F294">
        <v>2</v>
      </c>
      <c r="G294">
        <v>4</v>
      </c>
      <c r="H294">
        <v>1</v>
      </c>
      <c r="I294">
        <v>1</v>
      </c>
      <c r="J294">
        <v>37780</v>
      </c>
      <c r="K294" s="24">
        <v>41939</v>
      </c>
      <c r="L294" s="29">
        <f t="shared" si="4"/>
        <v>42029</v>
      </c>
      <c r="M294" s="10"/>
    </row>
    <row r="295" spans="1:13" s="1" customFormat="1" x14ac:dyDescent="0.25">
      <c r="A295" t="s">
        <v>827</v>
      </c>
      <c r="B295" t="s">
        <v>828</v>
      </c>
      <c r="C295" t="s">
        <v>703</v>
      </c>
      <c r="D295" t="s">
        <v>10</v>
      </c>
      <c r="E295">
        <v>2</v>
      </c>
      <c r="F295">
        <v>2</v>
      </c>
      <c r="G295">
        <v>4</v>
      </c>
      <c r="H295">
        <v>1</v>
      </c>
      <c r="I295">
        <v>1</v>
      </c>
      <c r="J295">
        <v>185100</v>
      </c>
      <c r="K295" s="24">
        <v>41925</v>
      </c>
      <c r="L295" s="29">
        <f t="shared" si="4"/>
        <v>42015</v>
      </c>
      <c r="M295" s="10"/>
    </row>
    <row r="296" spans="1:13" s="1" customFormat="1" x14ac:dyDescent="0.25">
      <c r="A296" t="s">
        <v>829</v>
      </c>
      <c r="B296" t="s">
        <v>715</v>
      </c>
      <c r="C296" t="s">
        <v>830</v>
      </c>
      <c r="D296" t="s">
        <v>10</v>
      </c>
      <c r="E296">
        <v>2</v>
      </c>
      <c r="F296">
        <v>2</v>
      </c>
      <c r="G296">
        <v>4</v>
      </c>
      <c r="H296">
        <v>1</v>
      </c>
      <c r="I296">
        <v>1</v>
      </c>
      <c r="J296">
        <v>153000</v>
      </c>
      <c r="K296" s="24">
        <v>41925</v>
      </c>
      <c r="L296" s="29">
        <f t="shared" si="4"/>
        <v>42015</v>
      </c>
      <c r="M296" s="10"/>
    </row>
    <row r="297" spans="1:13" s="1" customFormat="1" x14ac:dyDescent="0.25">
      <c r="A297" t="s">
        <v>831</v>
      </c>
      <c r="B297" t="s">
        <v>832</v>
      </c>
      <c r="C297" t="s">
        <v>833</v>
      </c>
      <c r="D297" t="s">
        <v>10</v>
      </c>
      <c r="E297">
        <v>2</v>
      </c>
      <c r="F297">
        <v>2</v>
      </c>
      <c r="G297">
        <v>4</v>
      </c>
      <c r="H297">
        <v>1</v>
      </c>
      <c r="I297">
        <v>1</v>
      </c>
      <c r="J297">
        <v>12960</v>
      </c>
      <c r="K297" s="27">
        <v>41925</v>
      </c>
      <c r="L297" s="29">
        <f t="shared" si="4"/>
        <v>42015</v>
      </c>
      <c r="M297" s="10"/>
    </row>
    <row r="298" spans="1:13" s="1" customFormat="1" x14ac:dyDescent="0.25">
      <c r="A298" t="s">
        <v>834</v>
      </c>
      <c r="B298" t="s">
        <v>0</v>
      </c>
      <c r="C298" t="s">
        <v>835</v>
      </c>
      <c r="D298" t="s">
        <v>10</v>
      </c>
      <c r="E298">
        <v>2</v>
      </c>
      <c r="F298">
        <v>2</v>
      </c>
      <c r="G298">
        <v>4</v>
      </c>
      <c r="H298">
        <v>1</v>
      </c>
      <c r="I298">
        <v>1</v>
      </c>
      <c r="J298">
        <v>55700</v>
      </c>
      <c r="K298" s="35">
        <v>41920</v>
      </c>
      <c r="L298" s="20">
        <f t="shared" si="4"/>
        <v>42010</v>
      </c>
      <c r="M298" s="10"/>
    </row>
    <row r="299" spans="1:13" s="1" customFormat="1" x14ac:dyDescent="0.25">
      <c r="A299" t="s">
        <v>843</v>
      </c>
      <c r="B299" t="s">
        <v>327</v>
      </c>
      <c r="C299" t="s">
        <v>844</v>
      </c>
      <c r="D299" t="s">
        <v>10</v>
      </c>
      <c r="E299">
        <v>2</v>
      </c>
      <c r="F299">
        <v>2</v>
      </c>
      <c r="G299">
        <v>4</v>
      </c>
      <c r="H299">
        <v>1</v>
      </c>
      <c r="I299">
        <v>1</v>
      </c>
      <c r="J299">
        <v>123311</v>
      </c>
      <c r="K299" s="24">
        <v>41330</v>
      </c>
      <c r="L299" s="20">
        <f t="shared" si="4"/>
        <v>41420</v>
      </c>
      <c r="M299" s="10"/>
    </row>
    <row r="300" spans="1:13" s="1" customFormat="1" x14ac:dyDescent="0.25">
      <c r="A300" t="s">
        <v>837</v>
      </c>
      <c r="B300" t="s">
        <v>802</v>
      </c>
      <c r="C300" t="s">
        <v>838</v>
      </c>
      <c r="D300" t="s">
        <v>10</v>
      </c>
      <c r="E300">
        <v>2</v>
      </c>
      <c r="F300">
        <v>2</v>
      </c>
      <c r="G300">
        <v>4</v>
      </c>
      <c r="H300">
        <v>1</v>
      </c>
      <c r="I300">
        <v>1</v>
      </c>
      <c r="J300">
        <v>46750</v>
      </c>
      <c r="K300" s="35">
        <v>41904</v>
      </c>
      <c r="L300" s="20">
        <f t="shared" si="4"/>
        <v>41994</v>
      </c>
      <c r="M300" s="10"/>
    </row>
    <row r="301" spans="1:13" s="1" customFormat="1" x14ac:dyDescent="0.25">
      <c r="A301" t="s">
        <v>842</v>
      </c>
      <c r="B301" t="s">
        <v>798</v>
      </c>
      <c r="C301" t="s">
        <v>703</v>
      </c>
      <c r="D301" t="s">
        <v>10</v>
      </c>
      <c r="E301">
        <v>2</v>
      </c>
      <c r="F301">
        <v>2</v>
      </c>
      <c r="G301">
        <v>4</v>
      </c>
      <c r="H301">
        <v>1</v>
      </c>
      <c r="I301">
        <v>1</v>
      </c>
      <c r="J301">
        <v>25600</v>
      </c>
      <c r="K301" s="35">
        <v>41929</v>
      </c>
      <c r="L301" s="20">
        <f t="shared" si="4"/>
        <v>42019</v>
      </c>
      <c r="M301" s="10"/>
    </row>
    <row r="302" spans="1:13" s="1" customFormat="1" x14ac:dyDescent="0.25">
      <c r="A302" t="s">
        <v>1170</v>
      </c>
      <c r="B302" t="s">
        <v>1211</v>
      </c>
      <c r="C302" t="s">
        <v>476</v>
      </c>
      <c r="D302" t="s">
        <v>10</v>
      </c>
      <c r="E302">
        <v>2</v>
      </c>
      <c r="F302">
        <v>2</v>
      </c>
      <c r="G302">
        <v>4</v>
      </c>
      <c r="H302">
        <v>1</v>
      </c>
      <c r="I302">
        <v>1</v>
      </c>
      <c r="J302">
        <v>402539.79</v>
      </c>
      <c r="K302" s="35">
        <v>43035</v>
      </c>
      <c r="L302" s="20">
        <f t="shared" si="4"/>
        <v>43125</v>
      </c>
      <c r="M302" s="10"/>
    </row>
    <row r="303" spans="1:13" s="1" customFormat="1" x14ac:dyDescent="0.25">
      <c r="A303" t="s">
        <v>845</v>
      </c>
      <c r="B303" t="s">
        <v>327</v>
      </c>
      <c r="C303" t="s">
        <v>1171</v>
      </c>
      <c r="D303" t="s">
        <v>10</v>
      </c>
      <c r="E303">
        <v>2</v>
      </c>
      <c r="F303">
        <v>2</v>
      </c>
      <c r="G303">
        <v>4</v>
      </c>
      <c r="H303">
        <v>1</v>
      </c>
      <c r="I303">
        <v>1</v>
      </c>
      <c r="J303">
        <v>256718</v>
      </c>
      <c r="K303" s="24">
        <v>41333</v>
      </c>
      <c r="L303" s="20">
        <f t="shared" si="4"/>
        <v>41423</v>
      </c>
      <c r="M303" s="10"/>
    </row>
    <row r="304" spans="1:13" s="1" customFormat="1" x14ac:dyDescent="0.25">
      <c r="A304" t="s">
        <v>853</v>
      </c>
      <c r="B304" t="s">
        <v>854</v>
      </c>
      <c r="C304" t="s">
        <v>855</v>
      </c>
      <c r="D304" t="s">
        <v>10</v>
      </c>
      <c r="E304">
        <v>2</v>
      </c>
      <c r="F304">
        <v>2</v>
      </c>
      <c r="G304">
        <v>4</v>
      </c>
      <c r="H304">
        <v>1</v>
      </c>
      <c r="I304">
        <v>1</v>
      </c>
      <c r="J304">
        <v>54350</v>
      </c>
      <c r="K304" s="24">
        <v>41925</v>
      </c>
      <c r="L304" s="20">
        <f t="shared" si="4"/>
        <v>42015</v>
      </c>
      <c r="M304" s="10"/>
    </row>
    <row r="305" spans="1:13" s="1" customFormat="1" x14ac:dyDescent="0.25">
      <c r="A305" t="s">
        <v>856</v>
      </c>
      <c r="B305" t="s">
        <v>857</v>
      </c>
      <c r="C305" t="s">
        <v>855</v>
      </c>
      <c r="D305" t="s">
        <v>10</v>
      </c>
      <c r="E305">
        <v>2</v>
      </c>
      <c r="F305">
        <v>2</v>
      </c>
      <c r="G305">
        <v>4</v>
      </c>
      <c r="H305">
        <v>1</v>
      </c>
      <c r="I305">
        <v>1</v>
      </c>
      <c r="J305">
        <v>77150</v>
      </c>
      <c r="K305" s="24">
        <v>41878</v>
      </c>
      <c r="L305" s="20">
        <f t="shared" si="4"/>
        <v>41968</v>
      </c>
      <c r="M305" s="10"/>
    </row>
    <row r="306" spans="1:13" s="1" customFormat="1" x14ac:dyDescent="0.25">
      <c r="A306" t="s">
        <v>807</v>
      </c>
      <c r="B306" t="s">
        <v>808</v>
      </c>
      <c r="C306" t="s">
        <v>806</v>
      </c>
      <c r="D306" t="s">
        <v>10</v>
      </c>
      <c r="E306">
        <v>2</v>
      </c>
      <c r="F306">
        <v>2</v>
      </c>
      <c r="G306">
        <v>4</v>
      </c>
      <c r="H306">
        <v>1</v>
      </c>
      <c r="I306">
        <v>1</v>
      </c>
      <c r="J306">
        <v>75000</v>
      </c>
      <c r="K306" s="35">
        <v>41925</v>
      </c>
      <c r="L306" s="20">
        <f t="shared" si="4"/>
        <v>42015</v>
      </c>
      <c r="M306" s="10"/>
    </row>
    <row r="307" spans="1:13" s="1" customFormat="1" x14ac:dyDescent="0.25">
      <c r="A307" t="s">
        <v>959</v>
      </c>
      <c r="B307" t="s">
        <v>960</v>
      </c>
      <c r="C307" t="s">
        <v>961</v>
      </c>
      <c r="D307" t="s">
        <v>10</v>
      </c>
      <c r="E307">
        <v>2</v>
      </c>
      <c r="F307">
        <v>2</v>
      </c>
      <c r="G307">
        <v>4</v>
      </c>
      <c r="H307">
        <v>1</v>
      </c>
      <c r="I307">
        <v>1</v>
      </c>
      <c r="J307">
        <v>147500</v>
      </c>
      <c r="K307" s="27">
        <v>41925</v>
      </c>
      <c r="L307" s="20">
        <f t="shared" si="4"/>
        <v>42015</v>
      </c>
      <c r="M307" s="10"/>
    </row>
    <row r="308" spans="1:13" s="1" customFormat="1" x14ac:dyDescent="0.25">
      <c r="A308" t="s">
        <v>846</v>
      </c>
      <c r="B308" t="s">
        <v>0</v>
      </c>
      <c r="C308" t="s">
        <v>847</v>
      </c>
      <c r="D308" t="s">
        <v>10</v>
      </c>
      <c r="E308">
        <v>2</v>
      </c>
      <c r="F308">
        <v>2</v>
      </c>
      <c r="G308">
        <v>4</v>
      </c>
      <c r="H308">
        <v>1</v>
      </c>
      <c r="I308">
        <v>1</v>
      </c>
      <c r="J308">
        <v>430000</v>
      </c>
      <c r="K308" s="24">
        <v>41921</v>
      </c>
      <c r="L308" s="20">
        <f t="shared" si="4"/>
        <v>42011</v>
      </c>
      <c r="M308" s="10"/>
    </row>
    <row r="309" spans="1:13" s="1" customFormat="1" x14ac:dyDescent="0.25">
      <c r="A309" t="s">
        <v>848</v>
      </c>
      <c r="B309" t="s">
        <v>0</v>
      </c>
      <c r="C309" t="s">
        <v>849</v>
      </c>
      <c r="D309" t="s">
        <v>10</v>
      </c>
      <c r="E309">
        <v>2</v>
      </c>
      <c r="F309">
        <v>2</v>
      </c>
      <c r="G309">
        <v>4</v>
      </c>
      <c r="H309">
        <v>1</v>
      </c>
      <c r="I309">
        <v>1</v>
      </c>
      <c r="J309">
        <v>224450</v>
      </c>
      <c r="K309" s="24">
        <v>41920</v>
      </c>
      <c r="L309" s="20">
        <f t="shared" si="4"/>
        <v>42010</v>
      </c>
      <c r="M309" s="10"/>
    </row>
    <row r="310" spans="1:13" s="1" customFormat="1" x14ac:dyDescent="0.25">
      <c r="A310" t="s">
        <v>850</v>
      </c>
      <c r="B310" t="s">
        <v>0</v>
      </c>
      <c r="C310" t="s">
        <v>851</v>
      </c>
      <c r="D310" t="s">
        <v>10</v>
      </c>
      <c r="E310">
        <v>2</v>
      </c>
      <c r="F310">
        <v>2</v>
      </c>
      <c r="G310">
        <v>4</v>
      </c>
      <c r="H310">
        <v>1</v>
      </c>
      <c r="I310">
        <v>1</v>
      </c>
      <c r="J310">
        <v>1720800</v>
      </c>
      <c r="K310" s="24">
        <v>41883</v>
      </c>
      <c r="L310" s="20">
        <f t="shared" si="4"/>
        <v>41973</v>
      </c>
      <c r="M310" s="10"/>
    </row>
    <row r="311" spans="1:13" s="1" customFormat="1" x14ac:dyDescent="0.25">
      <c r="A311" t="s">
        <v>852</v>
      </c>
      <c r="B311" t="s">
        <v>0</v>
      </c>
      <c r="C311" t="s">
        <v>847</v>
      </c>
      <c r="D311" t="s">
        <v>10</v>
      </c>
      <c r="E311">
        <v>2</v>
      </c>
      <c r="F311">
        <v>2</v>
      </c>
      <c r="G311">
        <v>4</v>
      </c>
      <c r="H311">
        <v>1</v>
      </c>
      <c r="I311">
        <v>1</v>
      </c>
      <c r="J311">
        <v>58500</v>
      </c>
      <c r="K311" s="24">
        <v>41845</v>
      </c>
      <c r="L311" s="20">
        <f t="shared" si="4"/>
        <v>41935</v>
      </c>
      <c r="M311" s="10"/>
    </row>
    <row r="312" spans="1:13" s="1" customFormat="1" x14ac:dyDescent="0.25">
      <c r="A312" t="s">
        <v>744</v>
      </c>
      <c r="B312" t="s">
        <v>0</v>
      </c>
      <c r="C312" t="s">
        <v>745</v>
      </c>
      <c r="D312" t="s">
        <v>10</v>
      </c>
      <c r="E312">
        <v>2</v>
      </c>
      <c r="F312">
        <v>2</v>
      </c>
      <c r="G312">
        <v>4</v>
      </c>
      <c r="H312">
        <v>1</v>
      </c>
      <c r="I312">
        <v>1</v>
      </c>
      <c r="J312">
        <v>5566110</v>
      </c>
      <c r="K312" s="24">
        <v>42004</v>
      </c>
      <c r="L312" s="20">
        <f t="shared" si="4"/>
        <v>42094</v>
      </c>
      <c r="M312" s="10"/>
    </row>
    <row r="313" spans="1:13" s="1" customFormat="1" x14ac:dyDescent="0.25">
      <c r="A313" t="s">
        <v>714</v>
      </c>
      <c r="B313" t="s">
        <v>715</v>
      </c>
      <c r="C313" t="s">
        <v>716</v>
      </c>
      <c r="D313" t="s">
        <v>10</v>
      </c>
      <c r="E313">
        <v>2</v>
      </c>
      <c r="F313">
        <v>2</v>
      </c>
      <c r="G313">
        <v>4</v>
      </c>
      <c r="H313">
        <v>1</v>
      </c>
      <c r="I313">
        <v>1</v>
      </c>
      <c r="J313">
        <v>308000</v>
      </c>
      <c r="K313" s="27">
        <v>41925</v>
      </c>
      <c r="L313" s="20">
        <f t="shared" si="4"/>
        <v>42015</v>
      </c>
      <c r="M313" s="10"/>
    </row>
    <row r="314" spans="1:13" s="1" customFormat="1" x14ac:dyDescent="0.25">
      <c r="A314" t="s">
        <v>969</v>
      </c>
      <c r="B314" t="s">
        <v>0</v>
      </c>
      <c r="C314" t="s">
        <v>964</v>
      </c>
      <c r="D314" t="s">
        <v>10</v>
      </c>
      <c r="E314">
        <v>2</v>
      </c>
      <c r="F314">
        <v>2</v>
      </c>
      <c r="G314">
        <v>4</v>
      </c>
      <c r="H314">
        <v>1</v>
      </c>
      <c r="I314">
        <v>1</v>
      </c>
      <c r="J314">
        <v>9295</v>
      </c>
      <c r="K314" s="24">
        <v>42066</v>
      </c>
      <c r="L314" s="20">
        <f t="shared" si="4"/>
        <v>42156</v>
      </c>
      <c r="M314" s="10"/>
    </row>
    <row r="315" spans="1:13" s="1" customFormat="1" x14ac:dyDescent="0.25">
      <c r="A315" t="s">
        <v>970</v>
      </c>
      <c r="B315" t="s">
        <v>0</v>
      </c>
      <c r="C315" t="s">
        <v>971</v>
      </c>
      <c r="D315" t="s">
        <v>10</v>
      </c>
      <c r="E315">
        <v>2</v>
      </c>
      <c r="F315">
        <v>2</v>
      </c>
      <c r="G315">
        <v>4</v>
      </c>
      <c r="H315">
        <v>1</v>
      </c>
      <c r="I315">
        <v>1</v>
      </c>
      <c r="J315">
        <v>1690</v>
      </c>
      <c r="K315" s="24">
        <v>41949</v>
      </c>
      <c r="L315" s="20">
        <f t="shared" si="4"/>
        <v>42039</v>
      </c>
      <c r="M315" s="10"/>
    </row>
    <row r="316" spans="1:13" s="1" customFormat="1" x14ac:dyDescent="0.25">
      <c r="A316" t="s">
        <v>972</v>
      </c>
      <c r="B316" t="s">
        <v>0</v>
      </c>
      <c r="C316" t="s">
        <v>708</v>
      </c>
      <c r="D316" t="s">
        <v>10</v>
      </c>
      <c r="E316">
        <v>2</v>
      </c>
      <c r="F316">
        <v>2</v>
      </c>
      <c r="G316">
        <v>4</v>
      </c>
      <c r="H316">
        <v>1</v>
      </c>
      <c r="I316">
        <v>1</v>
      </c>
      <c r="J316">
        <v>830000</v>
      </c>
      <c r="K316" s="37">
        <v>41989</v>
      </c>
      <c r="L316" s="20">
        <f t="shared" si="4"/>
        <v>42079</v>
      </c>
      <c r="M316" s="10"/>
    </row>
    <row r="317" spans="1:13" s="1" customFormat="1" x14ac:dyDescent="0.25">
      <c r="A317" t="s">
        <v>973</v>
      </c>
      <c r="B317" t="s">
        <v>0</v>
      </c>
      <c r="C317" t="s">
        <v>974</v>
      </c>
      <c r="D317" t="s">
        <v>10</v>
      </c>
      <c r="E317">
        <v>2</v>
      </c>
      <c r="F317">
        <v>2</v>
      </c>
      <c r="G317">
        <v>4</v>
      </c>
      <c r="H317">
        <v>1</v>
      </c>
      <c r="I317">
        <v>1</v>
      </c>
      <c r="J317">
        <v>8181780</v>
      </c>
      <c r="K317" s="38">
        <v>42219</v>
      </c>
      <c r="L317" s="20">
        <f t="shared" si="4"/>
        <v>42309</v>
      </c>
      <c r="M317" s="10"/>
    </row>
    <row r="318" spans="1:13" s="1" customFormat="1" x14ac:dyDescent="0.25">
      <c r="A318" t="s">
        <v>975</v>
      </c>
      <c r="B318" t="s">
        <v>0</v>
      </c>
      <c r="C318" t="s">
        <v>976</v>
      </c>
      <c r="D318" t="s">
        <v>10</v>
      </c>
      <c r="E318">
        <v>2</v>
      </c>
      <c r="F318">
        <v>2</v>
      </c>
      <c r="G318">
        <v>4</v>
      </c>
      <c r="H318">
        <v>1</v>
      </c>
      <c r="I318">
        <v>1</v>
      </c>
      <c r="J318">
        <v>53650</v>
      </c>
      <c r="K318" s="37">
        <v>41989</v>
      </c>
      <c r="L318" s="20">
        <f t="shared" si="4"/>
        <v>42079</v>
      </c>
      <c r="M318" s="10"/>
    </row>
    <row r="319" spans="1:13" s="1" customFormat="1" x14ac:dyDescent="0.25">
      <c r="A319" t="s">
        <v>977</v>
      </c>
      <c r="B319" t="s">
        <v>0</v>
      </c>
      <c r="C319" t="s">
        <v>708</v>
      </c>
      <c r="D319" t="s">
        <v>10</v>
      </c>
      <c r="E319">
        <v>2</v>
      </c>
      <c r="F319">
        <v>2</v>
      </c>
      <c r="G319">
        <v>4</v>
      </c>
      <c r="H319">
        <v>1</v>
      </c>
      <c r="I319">
        <v>1</v>
      </c>
      <c r="J319">
        <v>247060</v>
      </c>
      <c r="K319" s="38">
        <v>41990</v>
      </c>
      <c r="L319" s="20">
        <f t="shared" si="4"/>
        <v>42080</v>
      </c>
      <c r="M319" s="10"/>
    </row>
    <row r="320" spans="1:13" s="1" customFormat="1" x14ac:dyDescent="0.25">
      <c r="A320"/>
      <c r="B320" t="s">
        <v>0</v>
      </c>
      <c r="C320" t="s">
        <v>708</v>
      </c>
      <c r="D320" t="s">
        <v>10</v>
      </c>
      <c r="E320">
        <v>2</v>
      </c>
      <c r="F320">
        <v>2</v>
      </c>
      <c r="G320">
        <v>4</v>
      </c>
      <c r="H320">
        <v>1</v>
      </c>
      <c r="I320">
        <v>1</v>
      </c>
      <c r="J320">
        <v>77800</v>
      </c>
      <c r="K320" s="38">
        <v>41990</v>
      </c>
      <c r="L320" s="20">
        <f t="shared" si="4"/>
        <v>42080</v>
      </c>
      <c r="M320" s="10"/>
    </row>
    <row r="321" spans="1:13" s="1" customFormat="1" x14ac:dyDescent="0.25">
      <c r="A321" t="s">
        <v>962</v>
      </c>
      <c r="B321" t="s">
        <v>0</v>
      </c>
      <c r="C321" t="s">
        <v>708</v>
      </c>
      <c r="D321" t="s">
        <v>10</v>
      </c>
      <c r="E321">
        <v>2</v>
      </c>
      <c r="F321">
        <v>2</v>
      </c>
      <c r="G321">
        <v>4</v>
      </c>
      <c r="H321">
        <v>1</v>
      </c>
      <c r="I321">
        <v>1</v>
      </c>
      <c r="J321">
        <v>11531.34</v>
      </c>
      <c r="K321" s="38">
        <v>41989</v>
      </c>
      <c r="L321" s="20">
        <f t="shared" si="4"/>
        <v>42079</v>
      </c>
      <c r="M321" s="10"/>
    </row>
    <row r="322" spans="1:13" s="1" customFormat="1" x14ac:dyDescent="0.25">
      <c r="A322" t="s">
        <v>978</v>
      </c>
      <c r="B322" t="s">
        <v>0</v>
      </c>
      <c r="C322" t="s">
        <v>708</v>
      </c>
      <c r="D322" t="s">
        <v>10</v>
      </c>
      <c r="E322">
        <v>2</v>
      </c>
      <c r="F322">
        <v>2</v>
      </c>
      <c r="G322">
        <v>4</v>
      </c>
      <c r="H322">
        <v>1</v>
      </c>
      <c r="I322">
        <v>1</v>
      </c>
      <c r="J322">
        <v>31600</v>
      </c>
      <c r="K322" s="38">
        <v>41943</v>
      </c>
      <c r="L322" s="20">
        <f t="shared" si="4"/>
        <v>42033</v>
      </c>
      <c r="M322" s="10"/>
    </row>
    <row r="323" spans="1:13" s="1" customFormat="1" x14ac:dyDescent="0.25">
      <c r="A323" t="s">
        <v>965</v>
      </c>
      <c r="B323" t="s">
        <v>0</v>
      </c>
      <c r="C323" t="s">
        <v>966</v>
      </c>
      <c r="D323" t="s">
        <v>10</v>
      </c>
      <c r="E323">
        <v>2</v>
      </c>
      <c r="F323">
        <v>2</v>
      </c>
      <c r="G323">
        <v>4</v>
      </c>
      <c r="H323">
        <v>1</v>
      </c>
      <c r="I323">
        <v>1</v>
      </c>
      <c r="J323">
        <v>96790</v>
      </c>
      <c r="K323" s="27">
        <v>41989</v>
      </c>
      <c r="L323" s="20">
        <f t="shared" si="4"/>
        <v>42079</v>
      </c>
      <c r="M323" s="10"/>
    </row>
    <row r="324" spans="1:13" s="1" customFormat="1" x14ac:dyDescent="0.25">
      <c r="A324"/>
      <c r="B324" t="s">
        <v>0</v>
      </c>
      <c r="C324" t="s">
        <v>708</v>
      </c>
      <c r="D324" t="s">
        <v>10</v>
      </c>
      <c r="E324">
        <v>2</v>
      </c>
      <c r="F324">
        <v>2</v>
      </c>
      <c r="G324">
        <v>4</v>
      </c>
      <c r="H324">
        <v>1</v>
      </c>
      <c r="I324">
        <v>1</v>
      </c>
      <c r="J324">
        <v>109700</v>
      </c>
      <c r="K324" s="27">
        <v>41946</v>
      </c>
      <c r="L324" s="20">
        <f t="shared" si="4"/>
        <v>42036</v>
      </c>
      <c r="M324" s="10"/>
    </row>
    <row r="325" spans="1:13" s="1" customFormat="1" x14ac:dyDescent="0.25">
      <c r="A325" t="s">
        <v>978</v>
      </c>
      <c r="B325" t="s">
        <v>0</v>
      </c>
      <c r="C325" t="s">
        <v>708</v>
      </c>
      <c r="D325" t="s">
        <v>10</v>
      </c>
      <c r="E325">
        <v>2</v>
      </c>
      <c r="F325">
        <v>2</v>
      </c>
      <c r="G325">
        <v>4</v>
      </c>
      <c r="H325">
        <v>1</v>
      </c>
      <c r="I325">
        <v>1</v>
      </c>
      <c r="J325">
        <v>76750</v>
      </c>
      <c r="K325" s="38">
        <v>41989</v>
      </c>
      <c r="L325" s="20">
        <f t="shared" ref="L325:L388" si="5">+K325+90</f>
        <v>42079</v>
      </c>
      <c r="M325" s="10"/>
    </row>
    <row r="326" spans="1:13" s="1" customFormat="1" x14ac:dyDescent="0.25">
      <c r="A326" t="s">
        <v>979</v>
      </c>
      <c r="B326" t="s">
        <v>0</v>
      </c>
      <c r="C326" t="s">
        <v>708</v>
      </c>
      <c r="D326" t="s">
        <v>10</v>
      </c>
      <c r="E326">
        <v>2</v>
      </c>
      <c r="F326">
        <v>2</v>
      </c>
      <c r="G326">
        <v>4</v>
      </c>
      <c r="H326">
        <v>1</v>
      </c>
      <c r="I326">
        <v>1</v>
      </c>
      <c r="J326">
        <v>1997690</v>
      </c>
      <c r="K326" s="38">
        <v>41989</v>
      </c>
      <c r="L326" s="20">
        <f t="shared" si="5"/>
        <v>42079</v>
      </c>
      <c r="M326" s="10"/>
    </row>
    <row r="327" spans="1:13" s="1" customFormat="1" x14ac:dyDescent="0.25">
      <c r="A327" t="s">
        <v>980</v>
      </c>
      <c r="B327" t="s">
        <v>981</v>
      </c>
      <c r="C327" t="s">
        <v>708</v>
      </c>
      <c r="D327" t="s">
        <v>10</v>
      </c>
      <c r="E327">
        <v>2</v>
      </c>
      <c r="F327">
        <v>2</v>
      </c>
      <c r="G327">
        <v>4</v>
      </c>
      <c r="H327">
        <v>1</v>
      </c>
      <c r="I327">
        <v>1</v>
      </c>
      <c r="J327">
        <v>547700</v>
      </c>
      <c r="K327" s="27">
        <v>41925</v>
      </c>
      <c r="L327" s="20">
        <f t="shared" si="5"/>
        <v>42015</v>
      </c>
      <c r="M327" s="10"/>
    </row>
    <row r="328" spans="1:13" s="1" customFormat="1" x14ac:dyDescent="0.25">
      <c r="A328" t="s">
        <v>982</v>
      </c>
      <c r="B328" t="s">
        <v>0</v>
      </c>
      <c r="C328" t="s">
        <v>983</v>
      </c>
      <c r="D328" t="s">
        <v>10</v>
      </c>
      <c r="E328">
        <v>2</v>
      </c>
      <c r="F328">
        <v>2</v>
      </c>
      <c r="G328">
        <v>4</v>
      </c>
      <c r="H328">
        <v>1</v>
      </c>
      <c r="I328">
        <v>1</v>
      </c>
      <c r="J328">
        <v>2393100</v>
      </c>
      <c r="K328" s="38">
        <v>42165</v>
      </c>
      <c r="L328" s="20">
        <f t="shared" si="5"/>
        <v>42255</v>
      </c>
      <c r="M328" s="10"/>
    </row>
    <row r="329" spans="1:13" s="1" customFormat="1" x14ac:dyDescent="0.25">
      <c r="A329" t="s">
        <v>984</v>
      </c>
      <c r="B329" t="s">
        <v>0</v>
      </c>
      <c r="C329" t="s">
        <v>708</v>
      </c>
      <c r="D329" t="s">
        <v>10</v>
      </c>
      <c r="E329">
        <v>2</v>
      </c>
      <c r="F329">
        <v>2</v>
      </c>
      <c r="G329">
        <v>4</v>
      </c>
      <c r="H329">
        <v>1</v>
      </c>
      <c r="I329">
        <v>1</v>
      </c>
      <c r="J329">
        <v>198500</v>
      </c>
      <c r="K329" s="38">
        <v>41989</v>
      </c>
      <c r="L329" s="20">
        <f t="shared" si="5"/>
        <v>42079</v>
      </c>
      <c r="M329" s="10"/>
    </row>
    <row r="330" spans="1:13" s="1" customFormat="1" x14ac:dyDescent="0.25">
      <c r="A330" t="s">
        <v>985</v>
      </c>
      <c r="B330" t="s">
        <v>0</v>
      </c>
      <c r="C330" t="s">
        <v>983</v>
      </c>
      <c r="D330" t="s">
        <v>10</v>
      </c>
      <c r="E330">
        <v>2</v>
      </c>
      <c r="F330">
        <v>2</v>
      </c>
      <c r="G330">
        <v>4</v>
      </c>
      <c r="H330">
        <v>1</v>
      </c>
      <c r="I330">
        <v>1</v>
      </c>
      <c r="J330">
        <v>625000</v>
      </c>
      <c r="K330" s="38">
        <v>41989</v>
      </c>
      <c r="L330" s="20">
        <f t="shared" si="5"/>
        <v>42079</v>
      </c>
      <c r="M330" s="10"/>
    </row>
    <row r="331" spans="1:13" s="1" customFormat="1" x14ac:dyDescent="0.25">
      <c r="A331" t="s">
        <v>990</v>
      </c>
      <c r="B331" t="s">
        <v>0</v>
      </c>
      <c r="C331" t="s">
        <v>708</v>
      </c>
      <c r="D331" t="s">
        <v>10</v>
      </c>
      <c r="E331">
        <v>2</v>
      </c>
      <c r="F331">
        <v>2</v>
      </c>
      <c r="G331">
        <v>4</v>
      </c>
      <c r="H331">
        <v>1</v>
      </c>
      <c r="I331">
        <v>1</v>
      </c>
      <c r="J331">
        <v>148400</v>
      </c>
      <c r="K331" s="34">
        <v>41990</v>
      </c>
      <c r="L331" s="20">
        <f t="shared" si="5"/>
        <v>42080</v>
      </c>
      <c r="M331" s="10"/>
    </row>
    <row r="332" spans="1:13" s="1" customFormat="1" x14ac:dyDescent="0.25">
      <c r="A332" t="s">
        <v>1572</v>
      </c>
      <c r="B332" t="s">
        <v>1571</v>
      </c>
      <c r="C332" t="s">
        <v>95</v>
      </c>
      <c r="D332" t="s">
        <v>10</v>
      </c>
      <c r="E332">
        <v>2</v>
      </c>
      <c r="F332">
        <v>2</v>
      </c>
      <c r="G332">
        <v>4</v>
      </c>
      <c r="H332">
        <v>1</v>
      </c>
      <c r="I332">
        <v>1</v>
      </c>
      <c r="J332">
        <v>263598.03000000003</v>
      </c>
      <c r="K332" s="27">
        <v>43123</v>
      </c>
      <c r="L332" s="20">
        <f t="shared" si="5"/>
        <v>43213</v>
      </c>
      <c r="M332" s="10"/>
    </row>
    <row r="333" spans="1:13" s="1" customFormat="1" x14ac:dyDescent="0.25">
      <c r="A333" t="s">
        <v>1261</v>
      </c>
      <c r="B333" t="s">
        <v>0</v>
      </c>
      <c r="C333" t="s">
        <v>708</v>
      </c>
      <c r="D333" t="s">
        <v>10</v>
      </c>
      <c r="E333">
        <v>2</v>
      </c>
      <c r="F333">
        <v>2</v>
      </c>
      <c r="G333">
        <v>4</v>
      </c>
      <c r="H333">
        <v>1</v>
      </c>
      <c r="I333">
        <v>1</v>
      </c>
      <c r="J333">
        <v>2856000</v>
      </c>
      <c r="K333" s="34">
        <v>43062</v>
      </c>
      <c r="L333" s="20">
        <f t="shared" si="5"/>
        <v>43152</v>
      </c>
      <c r="M333" s="10"/>
    </row>
    <row r="334" spans="1:13" s="1" customFormat="1" x14ac:dyDescent="0.25">
      <c r="A334" t="s">
        <v>986</v>
      </c>
      <c r="B334" t="s">
        <v>0</v>
      </c>
      <c r="C334" t="s">
        <v>987</v>
      </c>
      <c r="D334" t="s">
        <v>10</v>
      </c>
      <c r="E334">
        <v>2</v>
      </c>
      <c r="F334">
        <v>2</v>
      </c>
      <c r="G334">
        <v>4</v>
      </c>
      <c r="H334">
        <v>1</v>
      </c>
      <c r="I334">
        <v>1</v>
      </c>
      <c r="J334">
        <v>1019000</v>
      </c>
      <c r="K334" s="38">
        <v>41989</v>
      </c>
      <c r="L334" s="20">
        <f t="shared" si="5"/>
        <v>42079</v>
      </c>
      <c r="M334" s="10"/>
    </row>
    <row r="335" spans="1:13" s="1" customFormat="1" x14ac:dyDescent="0.25">
      <c r="A335" t="s">
        <v>988</v>
      </c>
      <c r="B335" t="s">
        <v>0</v>
      </c>
      <c r="C335" t="s">
        <v>708</v>
      </c>
      <c r="D335" t="s">
        <v>10</v>
      </c>
      <c r="E335">
        <v>2</v>
      </c>
      <c r="F335">
        <v>2</v>
      </c>
      <c r="G335">
        <v>4</v>
      </c>
      <c r="H335">
        <v>1</v>
      </c>
      <c r="I335">
        <v>1</v>
      </c>
      <c r="J335">
        <v>427840</v>
      </c>
      <c r="K335" s="27">
        <v>43086</v>
      </c>
      <c r="L335" s="20">
        <f t="shared" si="5"/>
        <v>43176</v>
      </c>
      <c r="M335" s="10"/>
    </row>
    <row r="336" spans="1:13" x14ac:dyDescent="0.25">
      <c r="A336" t="s">
        <v>466</v>
      </c>
      <c r="B336" t="s">
        <v>96</v>
      </c>
      <c r="D336" t="s">
        <v>10</v>
      </c>
      <c r="E336">
        <v>2</v>
      </c>
      <c r="F336">
        <v>2</v>
      </c>
      <c r="G336">
        <v>4</v>
      </c>
      <c r="H336">
        <v>1</v>
      </c>
      <c r="I336">
        <v>1</v>
      </c>
      <c r="J336">
        <v>53166.91</v>
      </c>
      <c r="K336" s="27">
        <v>42340</v>
      </c>
      <c r="L336" s="20">
        <f t="shared" si="5"/>
        <v>42430</v>
      </c>
    </row>
    <row r="337" spans="1:13" x14ac:dyDescent="0.25">
      <c r="B337" t="s">
        <v>98</v>
      </c>
      <c r="D337" t="s">
        <v>5</v>
      </c>
      <c r="E337">
        <v>2</v>
      </c>
      <c r="F337">
        <v>2</v>
      </c>
      <c r="G337">
        <v>4</v>
      </c>
      <c r="H337">
        <v>2</v>
      </c>
      <c r="I337">
        <v>1</v>
      </c>
      <c r="J337">
        <f>SUM(J338:J346)</f>
        <v>2603965.14</v>
      </c>
      <c r="K337" s="39"/>
      <c r="L337" s="22"/>
    </row>
    <row r="338" spans="1:13" s="1" customFormat="1" x14ac:dyDescent="0.25">
      <c r="A338" t="s">
        <v>539</v>
      </c>
      <c r="B338" t="s">
        <v>99</v>
      </c>
      <c r="C338" t="s">
        <v>540</v>
      </c>
      <c r="D338" t="s">
        <v>10</v>
      </c>
      <c r="E338">
        <v>2</v>
      </c>
      <c r="F338">
        <v>2</v>
      </c>
      <c r="G338">
        <v>4</v>
      </c>
      <c r="H338">
        <v>2</v>
      </c>
      <c r="I338">
        <v>1</v>
      </c>
      <c r="J338">
        <v>15000</v>
      </c>
      <c r="K338" s="27">
        <v>42444</v>
      </c>
      <c r="L338" s="20">
        <f t="shared" si="5"/>
        <v>42534</v>
      </c>
      <c r="M338" s="10"/>
    </row>
    <row r="339" spans="1:13" x14ac:dyDescent="0.25">
      <c r="A339" t="s">
        <v>541</v>
      </c>
      <c r="B339" t="s">
        <v>100</v>
      </c>
      <c r="D339" t="s">
        <v>10</v>
      </c>
      <c r="E339">
        <v>2</v>
      </c>
      <c r="F339">
        <v>2</v>
      </c>
      <c r="G339">
        <v>4</v>
      </c>
      <c r="H339">
        <v>2</v>
      </c>
      <c r="I339">
        <v>1</v>
      </c>
      <c r="J339">
        <f>800*1.18</f>
        <v>944</v>
      </c>
      <c r="K339" s="38">
        <v>41672</v>
      </c>
      <c r="L339" s="20">
        <f t="shared" si="5"/>
        <v>41762</v>
      </c>
    </row>
    <row r="340" spans="1:13" x14ac:dyDescent="0.25">
      <c r="A340" t="s">
        <v>893</v>
      </c>
      <c r="B340" t="s">
        <v>100</v>
      </c>
      <c r="D340" t="s">
        <v>10</v>
      </c>
      <c r="E340">
        <v>2</v>
      </c>
      <c r="F340">
        <v>2</v>
      </c>
      <c r="G340">
        <v>4</v>
      </c>
      <c r="H340">
        <v>2</v>
      </c>
      <c r="I340">
        <v>1</v>
      </c>
      <c r="J340">
        <v>103934.39999999999</v>
      </c>
      <c r="K340" s="36">
        <v>41925</v>
      </c>
      <c r="L340" s="20">
        <f t="shared" si="5"/>
        <v>42015</v>
      </c>
    </row>
    <row r="341" spans="1:13" x14ac:dyDescent="0.25">
      <c r="A341" t="s">
        <v>722</v>
      </c>
      <c r="B341" t="s">
        <v>0</v>
      </c>
      <c r="C341" t="s">
        <v>721</v>
      </c>
      <c r="D341" t="s">
        <v>10</v>
      </c>
      <c r="E341">
        <v>2</v>
      </c>
      <c r="F341">
        <v>2</v>
      </c>
      <c r="G341">
        <v>4</v>
      </c>
      <c r="H341">
        <v>1</v>
      </c>
      <c r="I341">
        <v>1</v>
      </c>
      <c r="J341">
        <v>2112000</v>
      </c>
      <c r="K341" s="24">
        <v>41988</v>
      </c>
      <c r="L341" s="20">
        <f t="shared" si="5"/>
        <v>42078</v>
      </c>
    </row>
    <row r="342" spans="1:13" x14ac:dyDescent="0.25">
      <c r="A342" t="s">
        <v>717</v>
      </c>
      <c r="B342" t="s">
        <v>29</v>
      </c>
      <c r="D342" t="s">
        <v>10</v>
      </c>
      <c r="E342">
        <v>2</v>
      </c>
      <c r="F342">
        <v>2</v>
      </c>
      <c r="G342">
        <v>4</v>
      </c>
      <c r="H342">
        <v>2</v>
      </c>
      <c r="I342">
        <v>1</v>
      </c>
      <c r="J342">
        <v>700</v>
      </c>
      <c r="K342" s="36">
        <v>42152</v>
      </c>
      <c r="L342" s="20">
        <f t="shared" si="5"/>
        <v>42242</v>
      </c>
    </row>
    <row r="343" spans="1:13" x14ac:dyDescent="0.25">
      <c r="A343" t="s">
        <v>1055</v>
      </c>
      <c r="B343" t="s">
        <v>29</v>
      </c>
      <c r="C343" t="s">
        <v>956</v>
      </c>
      <c r="D343" t="s">
        <v>10</v>
      </c>
      <c r="E343">
        <v>2</v>
      </c>
      <c r="F343">
        <v>2</v>
      </c>
      <c r="G343">
        <v>4</v>
      </c>
      <c r="H343">
        <v>2</v>
      </c>
      <c r="I343">
        <v>1</v>
      </c>
      <c r="J343">
        <f>2000*1.18</f>
        <v>2360</v>
      </c>
      <c r="K343" s="38">
        <v>42166</v>
      </c>
      <c r="L343" s="20">
        <f t="shared" si="5"/>
        <v>42256</v>
      </c>
    </row>
    <row r="344" spans="1:13" x14ac:dyDescent="0.25">
      <c r="A344" t="s">
        <v>542</v>
      </c>
      <c r="B344" t="s">
        <v>99</v>
      </c>
      <c r="C344" t="s">
        <v>540</v>
      </c>
      <c r="D344" t="s">
        <v>10</v>
      </c>
      <c r="E344">
        <v>2</v>
      </c>
      <c r="F344">
        <v>2</v>
      </c>
      <c r="G344">
        <v>4</v>
      </c>
      <c r="H344">
        <v>2</v>
      </c>
      <c r="I344">
        <v>1</v>
      </c>
      <c r="J344">
        <v>364000</v>
      </c>
      <c r="K344" s="27">
        <v>42444</v>
      </c>
      <c r="L344" s="20">
        <f t="shared" si="5"/>
        <v>42534</v>
      </c>
    </row>
    <row r="345" spans="1:13" x14ac:dyDescent="0.25">
      <c r="A345" t="s">
        <v>891</v>
      </c>
      <c r="B345" t="s">
        <v>101</v>
      </c>
      <c r="D345" t="s">
        <v>10</v>
      </c>
      <c r="E345">
        <v>2</v>
      </c>
      <c r="F345">
        <v>2</v>
      </c>
      <c r="G345">
        <v>4</v>
      </c>
      <c r="H345">
        <v>2</v>
      </c>
      <c r="I345">
        <v>1</v>
      </c>
      <c r="J345">
        <v>4436.74</v>
      </c>
      <c r="K345" s="30">
        <v>42458</v>
      </c>
      <c r="L345" s="20">
        <f t="shared" si="5"/>
        <v>42548</v>
      </c>
    </row>
    <row r="346" spans="1:13" x14ac:dyDescent="0.25">
      <c r="A346" t="s">
        <v>892</v>
      </c>
      <c r="B346" t="s">
        <v>102</v>
      </c>
      <c r="D346" t="s">
        <v>10</v>
      </c>
      <c r="E346">
        <v>2</v>
      </c>
      <c r="F346">
        <v>2</v>
      </c>
      <c r="G346">
        <v>4</v>
      </c>
      <c r="H346">
        <v>2</v>
      </c>
      <c r="I346">
        <v>1</v>
      </c>
      <c r="J346">
        <f>500*1.18</f>
        <v>590</v>
      </c>
      <c r="K346" s="27">
        <v>42493</v>
      </c>
      <c r="L346" s="20">
        <f t="shared" si="5"/>
        <v>42583</v>
      </c>
    </row>
    <row r="347" spans="1:13" x14ac:dyDescent="0.25">
      <c r="B347" t="s">
        <v>107</v>
      </c>
      <c r="D347" t="s">
        <v>5</v>
      </c>
      <c r="E347">
        <v>2</v>
      </c>
      <c r="F347">
        <v>2</v>
      </c>
      <c r="G347">
        <v>5</v>
      </c>
      <c r="H347">
        <v>1</v>
      </c>
      <c r="I347">
        <v>1</v>
      </c>
      <c r="J347">
        <f>SUM(J348:J352)</f>
        <v>2609230.9099999997</v>
      </c>
      <c r="K347" s="40"/>
      <c r="L347" s="22"/>
    </row>
    <row r="348" spans="1:13" s="3" customFormat="1" x14ac:dyDescent="0.25">
      <c r="A348" t="s">
        <v>773</v>
      </c>
      <c r="B348" t="s">
        <v>774</v>
      </c>
      <c r="C348" t="s">
        <v>775</v>
      </c>
      <c r="D348" t="s">
        <v>10</v>
      </c>
      <c r="E348">
        <v>2</v>
      </c>
      <c r="F348">
        <v>2</v>
      </c>
      <c r="G348">
        <v>5</v>
      </c>
      <c r="H348">
        <v>1</v>
      </c>
      <c r="I348">
        <v>1</v>
      </c>
      <c r="J348">
        <v>37957.300000000003</v>
      </c>
      <c r="K348" s="35">
        <v>42209</v>
      </c>
      <c r="L348" s="20">
        <f t="shared" si="5"/>
        <v>42299</v>
      </c>
      <c r="M348" s="13"/>
    </row>
    <row r="349" spans="1:13" s="3" customFormat="1" x14ac:dyDescent="0.25">
      <c r="A349" t="s">
        <v>469</v>
      </c>
      <c r="B349" t="s">
        <v>1126</v>
      </c>
      <c r="C349" t="s">
        <v>1127</v>
      </c>
      <c r="D349" t="s">
        <v>10</v>
      </c>
      <c r="E349">
        <v>2</v>
      </c>
      <c r="F349">
        <v>2</v>
      </c>
      <c r="G349">
        <v>5</v>
      </c>
      <c r="H349">
        <v>1</v>
      </c>
      <c r="I349">
        <v>1</v>
      </c>
      <c r="J349">
        <v>413000</v>
      </c>
      <c r="K349" s="35">
        <v>43010</v>
      </c>
      <c r="L349" s="20">
        <f t="shared" si="5"/>
        <v>43100</v>
      </c>
      <c r="M349" s="13"/>
    </row>
    <row r="350" spans="1:13" s="3" customFormat="1" x14ac:dyDescent="0.25">
      <c r="A350" t="s">
        <v>1130</v>
      </c>
      <c r="B350" t="s">
        <v>1126</v>
      </c>
      <c r="C350" t="s">
        <v>1127</v>
      </c>
      <c r="D350" t="s">
        <v>10</v>
      </c>
      <c r="E350">
        <v>2</v>
      </c>
      <c r="F350">
        <v>2</v>
      </c>
      <c r="G350">
        <v>5</v>
      </c>
      <c r="H350">
        <v>1</v>
      </c>
      <c r="I350">
        <v>1</v>
      </c>
      <c r="J350">
        <v>1858500</v>
      </c>
      <c r="K350" s="35">
        <v>43010</v>
      </c>
      <c r="L350" s="20">
        <f t="shared" si="5"/>
        <v>43100</v>
      </c>
      <c r="M350" s="13"/>
    </row>
    <row r="351" spans="1:13" s="3" customFormat="1" x14ac:dyDescent="0.25">
      <c r="A351" t="s">
        <v>1125</v>
      </c>
      <c r="B351" t="s">
        <v>1126</v>
      </c>
      <c r="C351" t="s">
        <v>1127</v>
      </c>
      <c r="D351" t="s">
        <v>10</v>
      </c>
      <c r="E351">
        <v>2</v>
      </c>
      <c r="F351">
        <v>2</v>
      </c>
      <c r="G351">
        <v>5</v>
      </c>
      <c r="H351">
        <v>1</v>
      </c>
      <c r="I351">
        <v>1</v>
      </c>
      <c r="J351">
        <v>206500</v>
      </c>
      <c r="K351" s="35">
        <v>43010</v>
      </c>
      <c r="L351" s="20">
        <f t="shared" si="5"/>
        <v>43100</v>
      </c>
      <c r="M351" s="13"/>
    </row>
    <row r="352" spans="1:13" x14ac:dyDescent="0.25">
      <c r="A352" t="s">
        <v>879</v>
      </c>
      <c r="B352" t="s">
        <v>108</v>
      </c>
      <c r="C352" t="s">
        <v>775</v>
      </c>
      <c r="D352" t="s">
        <v>10</v>
      </c>
      <c r="E352">
        <v>2</v>
      </c>
      <c r="F352">
        <v>2</v>
      </c>
      <c r="G352">
        <v>5</v>
      </c>
      <c r="H352">
        <v>1</v>
      </c>
      <c r="I352">
        <v>1</v>
      </c>
      <c r="J352">
        <v>93273.61</v>
      </c>
      <c r="K352" s="27">
        <v>42759</v>
      </c>
      <c r="L352" s="20">
        <f t="shared" si="5"/>
        <v>42849</v>
      </c>
    </row>
    <row r="353" spans="1:12" x14ac:dyDescent="0.25">
      <c r="B353" t="s">
        <v>326</v>
      </c>
      <c r="D353" t="s">
        <v>5</v>
      </c>
      <c r="E353">
        <v>2</v>
      </c>
      <c r="F353">
        <v>2</v>
      </c>
      <c r="G353">
        <v>5</v>
      </c>
      <c r="H353">
        <v>4</v>
      </c>
      <c r="I353">
        <v>1</v>
      </c>
      <c r="J353">
        <f>SUM(J354:J372)</f>
        <v>8857830.620000001</v>
      </c>
      <c r="K353" s="26"/>
      <c r="L353" s="22"/>
    </row>
    <row r="354" spans="1:12" x14ac:dyDescent="0.25">
      <c r="A354" t="s">
        <v>904</v>
      </c>
      <c r="B354" t="s">
        <v>104</v>
      </c>
      <c r="C354" t="s">
        <v>918</v>
      </c>
      <c r="D354" t="s">
        <v>10</v>
      </c>
      <c r="E354">
        <v>2</v>
      </c>
      <c r="F354">
        <v>2</v>
      </c>
      <c r="G354">
        <v>5</v>
      </c>
      <c r="H354">
        <v>4</v>
      </c>
      <c r="I354">
        <v>1</v>
      </c>
      <c r="J354">
        <v>85500</v>
      </c>
      <c r="K354" s="27">
        <v>42567</v>
      </c>
      <c r="L354" s="20">
        <f t="shared" si="5"/>
        <v>42657</v>
      </c>
    </row>
    <row r="355" spans="1:12" x14ac:dyDescent="0.25">
      <c r="A355" t="s">
        <v>917</v>
      </c>
      <c r="B355" t="s">
        <v>104</v>
      </c>
      <c r="C355" t="s">
        <v>918</v>
      </c>
      <c r="D355" t="s">
        <v>10</v>
      </c>
      <c r="E355">
        <v>2</v>
      </c>
      <c r="F355">
        <v>2</v>
      </c>
      <c r="G355">
        <v>5</v>
      </c>
      <c r="H355">
        <v>4</v>
      </c>
      <c r="I355">
        <v>1</v>
      </c>
      <c r="J355">
        <v>226560</v>
      </c>
      <c r="K355" s="27">
        <v>42567</v>
      </c>
      <c r="L355" s="20">
        <f t="shared" si="5"/>
        <v>42657</v>
      </c>
    </row>
    <row r="356" spans="1:12" x14ac:dyDescent="0.25">
      <c r="A356" t="s">
        <v>543</v>
      </c>
      <c r="B356" t="s">
        <v>109</v>
      </c>
      <c r="C356" t="s">
        <v>544</v>
      </c>
      <c r="D356" t="s">
        <v>10</v>
      </c>
      <c r="E356">
        <v>2</v>
      </c>
      <c r="F356">
        <v>2</v>
      </c>
      <c r="G356">
        <v>5</v>
      </c>
      <c r="H356">
        <v>4</v>
      </c>
      <c r="I356">
        <v>1</v>
      </c>
      <c r="J356">
        <v>77242.960000000006</v>
      </c>
      <c r="K356" s="27">
        <v>42567</v>
      </c>
      <c r="L356" s="20">
        <f t="shared" si="5"/>
        <v>42657</v>
      </c>
    </row>
    <row r="357" spans="1:12" x14ac:dyDescent="0.25">
      <c r="A357" t="s">
        <v>545</v>
      </c>
      <c r="B357" t="s">
        <v>109</v>
      </c>
      <c r="C357" t="s">
        <v>544</v>
      </c>
      <c r="D357" t="s">
        <v>10</v>
      </c>
      <c r="E357">
        <v>2</v>
      </c>
      <c r="F357">
        <v>2</v>
      </c>
      <c r="G357">
        <v>5</v>
      </c>
      <c r="H357">
        <v>4</v>
      </c>
      <c r="I357">
        <v>1</v>
      </c>
      <c r="J357">
        <v>243963.35</v>
      </c>
      <c r="K357" s="27">
        <v>42437</v>
      </c>
      <c r="L357" s="20">
        <f t="shared" si="5"/>
        <v>42527</v>
      </c>
    </row>
    <row r="358" spans="1:12" x14ac:dyDescent="0.25">
      <c r="A358" t="s">
        <v>546</v>
      </c>
      <c r="B358" t="s">
        <v>99</v>
      </c>
      <c r="C358" t="s">
        <v>540</v>
      </c>
      <c r="D358" t="s">
        <v>10</v>
      </c>
      <c r="E358">
        <v>2</v>
      </c>
      <c r="F358">
        <v>2</v>
      </c>
      <c r="G358">
        <v>5</v>
      </c>
      <c r="H358">
        <v>4</v>
      </c>
      <c r="I358">
        <v>1</v>
      </c>
      <c r="J358">
        <v>84000</v>
      </c>
      <c r="K358" s="27">
        <v>42439</v>
      </c>
      <c r="L358" s="20">
        <f t="shared" si="5"/>
        <v>42529</v>
      </c>
    </row>
    <row r="359" spans="1:12" x14ac:dyDescent="0.25">
      <c r="A359" t="s">
        <v>547</v>
      </c>
      <c r="B359" t="s">
        <v>99</v>
      </c>
      <c r="C359" t="s">
        <v>540</v>
      </c>
      <c r="D359" t="s">
        <v>10</v>
      </c>
      <c r="E359">
        <v>2</v>
      </c>
      <c r="F359">
        <v>2</v>
      </c>
      <c r="G359">
        <v>5</v>
      </c>
      <c r="H359">
        <v>4</v>
      </c>
      <c r="I359">
        <v>1</v>
      </c>
      <c r="J359">
        <v>326400</v>
      </c>
      <c r="K359" s="27">
        <v>42444</v>
      </c>
      <c r="L359" s="20">
        <f t="shared" si="5"/>
        <v>42534</v>
      </c>
    </row>
    <row r="360" spans="1:12" x14ac:dyDescent="0.25">
      <c r="A360" t="s">
        <v>1131</v>
      </c>
      <c r="B360" t="s">
        <v>99</v>
      </c>
      <c r="C360" t="s">
        <v>540</v>
      </c>
      <c r="D360" t="s">
        <v>10</v>
      </c>
      <c r="E360">
        <v>2</v>
      </c>
      <c r="F360">
        <v>2</v>
      </c>
      <c r="G360">
        <v>5</v>
      </c>
      <c r="H360">
        <v>4</v>
      </c>
      <c r="I360">
        <v>1</v>
      </c>
      <c r="J360">
        <v>384000</v>
      </c>
      <c r="K360" s="27">
        <v>42444</v>
      </c>
      <c r="L360" s="20">
        <f t="shared" si="5"/>
        <v>42534</v>
      </c>
    </row>
    <row r="361" spans="1:12" x14ac:dyDescent="0.25">
      <c r="A361" t="s">
        <v>437</v>
      </c>
      <c r="B361" t="s">
        <v>99</v>
      </c>
      <c r="C361" t="s">
        <v>540</v>
      </c>
      <c r="D361" t="s">
        <v>10</v>
      </c>
      <c r="E361">
        <v>2</v>
      </c>
      <c r="F361">
        <v>2</v>
      </c>
      <c r="G361">
        <v>5</v>
      </c>
      <c r="H361">
        <v>4</v>
      </c>
      <c r="I361">
        <v>1</v>
      </c>
      <c r="J361">
        <v>340000</v>
      </c>
      <c r="K361" s="27">
        <v>42444</v>
      </c>
      <c r="L361" s="20">
        <f t="shared" si="5"/>
        <v>42534</v>
      </c>
    </row>
    <row r="362" spans="1:12" x14ac:dyDescent="0.25">
      <c r="A362" t="s">
        <v>1005</v>
      </c>
      <c r="B362" t="s">
        <v>99</v>
      </c>
      <c r="C362" t="s">
        <v>540</v>
      </c>
      <c r="D362" t="s">
        <v>10</v>
      </c>
      <c r="E362">
        <v>2</v>
      </c>
      <c r="F362">
        <v>2</v>
      </c>
      <c r="G362">
        <v>5</v>
      </c>
      <c r="H362">
        <v>4</v>
      </c>
      <c r="I362">
        <v>1</v>
      </c>
      <c r="J362">
        <v>432000</v>
      </c>
      <c r="K362" s="27">
        <v>42567</v>
      </c>
      <c r="L362" s="20">
        <f t="shared" si="5"/>
        <v>42657</v>
      </c>
    </row>
    <row r="363" spans="1:12" x14ac:dyDescent="0.25">
      <c r="A363" t="s">
        <v>548</v>
      </c>
      <c r="B363" t="s">
        <v>99</v>
      </c>
      <c r="C363" t="s">
        <v>540</v>
      </c>
      <c r="D363" t="s">
        <v>10</v>
      </c>
      <c r="E363">
        <v>2</v>
      </c>
      <c r="F363">
        <v>2</v>
      </c>
      <c r="G363">
        <v>5</v>
      </c>
      <c r="H363">
        <v>4</v>
      </c>
      <c r="I363">
        <v>1</v>
      </c>
      <c r="J363">
        <v>23000</v>
      </c>
      <c r="K363" s="27">
        <v>42411</v>
      </c>
      <c r="L363" s="20">
        <f t="shared" si="5"/>
        <v>42501</v>
      </c>
    </row>
    <row r="364" spans="1:12" x14ac:dyDescent="0.25">
      <c r="A364" t="s">
        <v>1136</v>
      </c>
      <c r="B364" t="s">
        <v>299</v>
      </c>
      <c r="C364" t="s">
        <v>550</v>
      </c>
      <c r="D364" t="s">
        <v>10</v>
      </c>
      <c r="E364">
        <v>2</v>
      </c>
      <c r="F364">
        <v>2</v>
      </c>
      <c r="G364">
        <v>5</v>
      </c>
      <c r="H364">
        <v>4</v>
      </c>
      <c r="I364">
        <v>1</v>
      </c>
      <c r="J364">
        <v>110684</v>
      </c>
      <c r="K364" s="27">
        <v>43057</v>
      </c>
      <c r="L364" s="20">
        <f t="shared" si="5"/>
        <v>43147</v>
      </c>
    </row>
    <row r="365" spans="1:12" x14ac:dyDescent="0.25">
      <c r="A365" t="s">
        <v>549</v>
      </c>
      <c r="B365" t="s">
        <v>299</v>
      </c>
      <c r="C365" t="s">
        <v>550</v>
      </c>
      <c r="D365" t="s">
        <v>10</v>
      </c>
      <c r="E365">
        <v>2</v>
      </c>
      <c r="F365">
        <v>2</v>
      </c>
      <c r="G365">
        <v>5</v>
      </c>
      <c r="H365">
        <v>4</v>
      </c>
      <c r="I365">
        <v>1</v>
      </c>
      <c r="J365">
        <v>160316.84</v>
      </c>
      <c r="K365" s="27">
        <v>42705</v>
      </c>
      <c r="L365" s="20">
        <f t="shared" si="5"/>
        <v>42795</v>
      </c>
    </row>
    <row r="366" spans="1:12" x14ac:dyDescent="0.25">
      <c r="A366" t="s">
        <v>551</v>
      </c>
      <c r="B366" t="s">
        <v>109</v>
      </c>
      <c r="C366" t="s">
        <v>544</v>
      </c>
      <c r="D366" t="s">
        <v>10</v>
      </c>
      <c r="E366">
        <v>2</v>
      </c>
      <c r="F366">
        <v>2</v>
      </c>
      <c r="G366">
        <v>5</v>
      </c>
      <c r="H366">
        <v>4</v>
      </c>
      <c r="I366">
        <v>1</v>
      </c>
      <c r="J366">
        <v>77242.960000000006</v>
      </c>
      <c r="K366" s="27">
        <v>42445</v>
      </c>
      <c r="L366" s="20">
        <f t="shared" si="5"/>
        <v>42535</v>
      </c>
    </row>
    <row r="367" spans="1:12" x14ac:dyDescent="0.25">
      <c r="A367" t="s">
        <v>937</v>
      </c>
      <c r="B367" t="s">
        <v>380</v>
      </c>
      <c r="C367" t="s">
        <v>544</v>
      </c>
      <c r="D367" t="s">
        <v>10</v>
      </c>
      <c r="E367">
        <v>2</v>
      </c>
      <c r="F367">
        <v>2</v>
      </c>
      <c r="G367">
        <v>5</v>
      </c>
      <c r="H367">
        <v>4</v>
      </c>
      <c r="I367">
        <v>1</v>
      </c>
      <c r="J367">
        <v>533371.80000000005</v>
      </c>
      <c r="K367" s="27">
        <v>43056</v>
      </c>
      <c r="L367" s="20">
        <f t="shared" si="5"/>
        <v>43146</v>
      </c>
    </row>
    <row r="368" spans="1:12" x14ac:dyDescent="0.25">
      <c r="A368" t="s">
        <v>1276</v>
      </c>
      <c r="B368" t="s">
        <v>380</v>
      </c>
      <c r="C368" t="s">
        <v>544</v>
      </c>
      <c r="D368" t="s">
        <v>10</v>
      </c>
      <c r="E368">
        <v>2</v>
      </c>
      <c r="F368">
        <v>2</v>
      </c>
      <c r="G368">
        <v>5</v>
      </c>
      <c r="H368">
        <v>4</v>
      </c>
      <c r="I368">
        <v>1</v>
      </c>
      <c r="J368">
        <v>454365</v>
      </c>
      <c r="K368" s="27">
        <v>43075</v>
      </c>
      <c r="L368" s="20">
        <f t="shared" si="5"/>
        <v>43165</v>
      </c>
    </row>
    <row r="369" spans="1:12" x14ac:dyDescent="0.25">
      <c r="A369" t="s">
        <v>1277</v>
      </c>
      <c r="B369" t="s">
        <v>380</v>
      </c>
      <c r="C369" t="s">
        <v>544</v>
      </c>
      <c r="D369" t="s">
        <v>10</v>
      </c>
      <c r="E369">
        <v>2</v>
      </c>
      <c r="F369">
        <v>2</v>
      </c>
      <c r="G369">
        <v>5</v>
      </c>
      <c r="H369">
        <v>4</v>
      </c>
      <c r="I369">
        <v>1</v>
      </c>
      <c r="J369">
        <v>1652565</v>
      </c>
      <c r="K369" s="27">
        <v>43075</v>
      </c>
      <c r="L369" s="20">
        <f t="shared" si="5"/>
        <v>43165</v>
      </c>
    </row>
    <row r="370" spans="1:12" x14ac:dyDescent="0.25">
      <c r="A370" t="s">
        <v>1278</v>
      </c>
      <c r="B370" t="s">
        <v>380</v>
      </c>
      <c r="C370" t="s">
        <v>544</v>
      </c>
      <c r="D370" t="s">
        <v>10</v>
      </c>
      <c r="E370">
        <v>2</v>
      </c>
      <c r="F370">
        <v>2</v>
      </c>
      <c r="G370">
        <v>5</v>
      </c>
      <c r="H370">
        <v>4</v>
      </c>
      <c r="I370">
        <v>1</v>
      </c>
      <c r="J370">
        <v>2725470</v>
      </c>
      <c r="K370" s="27">
        <v>43081</v>
      </c>
      <c r="L370" s="20">
        <f t="shared" si="5"/>
        <v>43171</v>
      </c>
    </row>
    <row r="371" spans="1:12" x14ac:dyDescent="0.25">
      <c r="A371" t="s">
        <v>460</v>
      </c>
      <c r="B371" t="s">
        <v>380</v>
      </c>
      <c r="C371" t="s">
        <v>544</v>
      </c>
      <c r="D371" t="s">
        <v>10</v>
      </c>
      <c r="E371">
        <v>2</v>
      </c>
      <c r="F371">
        <v>2</v>
      </c>
      <c r="G371">
        <v>5</v>
      </c>
      <c r="H371">
        <v>4</v>
      </c>
      <c r="I371">
        <v>1</v>
      </c>
      <c r="J371">
        <v>816748.8</v>
      </c>
      <c r="K371" s="27">
        <v>43035</v>
      </c>
      <c r="L371" s="20">
        <f t="shared" si="5"/>
        <v>43125</v>
      </c>
    </row>
    <row r="372" spans="1:12" x14ac:dyDescent="0.25">
      <c r="A372" t="s">
        <v>746</v>
      </c>
      <c r="B372" t="s">
        <v>747</v>
      </c>
      <c r="C372" t="s">
        <v>544</v>
      </c>
      <c r="D372" t="s">
        <v>10</v>
      </c>
      <c r="E372">
        <v>2</v>
      </c>
      <c r="F372">
        <v>2</v>
      </c>
      <c r="G372">
        <v>5</v>
      </c>
      <c r="H372">
        <v>4</v>
      </c>
      <c r="I372">
        <v>1</v>
      </c>
      <c r="J372">
        <v>104399.91</v>
      </c>
      <c r="K372" s="27">
        <v>42046</v>
      </c>
      <c r="L372" s="20">
        <f t="shared" si="5"/>
        <v>42136</v>
      </c>
    </row>
    <row r="373" spans="1:12" x14ac:dyDescent="0.25">
      <c r="B373" t="s">
        <v>111</v>
      </c>
      <c r="D373" t="s">
        <v>5</v>
      </c>
      <c r="E373">
        <v>2</v>
      </c>
      <c r="F373">
        <v>2</v>
      </c>
      <c r="G373">
        <v>5</v>
      </c>
      <c r="H373">
        <v>8</v>
      </c>
      <c r="I373">
        <v>1</v>
      </c>
      <c r="J373">
        <f>SUM(J374:J414)</f>
        <v>17653470.849999998</v>
      </c>
      <c r="K373" s="26"/>
      <c r="L373" s="22"/>
    </row>
    <row r="374" spans="1:12" x14ac:dyDescent="0.25">
      <c r="A374" t="s">
        <v>541</v>
      </c>
      <c r="B374" t="s">
        <v>100</v>
      </c>
      <c r="D374" t="s">
        <v>10</v>
      </c>
      <c r="E374">
        <v>2</v>
      </c>
      <c r="F374">
        <v>2</v>
      </c>
      <c r="G374">
        <v>5</v>
      </c>
      <c r="H374">
        <v>8</v>
      </c>
      <c r="I374">
        <v>1</v>
      </c>
      <c r="J374">
        <f>15400*1.18</f>
        <v>18172</v>
      </c>
      <c r="K374" s="38">
        <v>41672</v>
      </c>
      <c r="L374" s="20">
        <f t="shared" si="5"/>
        <v>41762</v>
      </c>
    </row>
    <row r="375" spans="1:12" x14ac:dyDescent="0.25">
      <c r="A375" t="s">
        <v>1052</v>
      </c>
      <c r="B375" t="s">
        <v>29</v>
      </c>
      <c r="D375" t="s">
        <v>10</v>
      </c>
      <c r="E375">
        <v>2</v>
      </c>
      <c r="F375">
        <v>2</v>
      </c>
      <c r="G375">
        <v>5</v>
      </c>
      <c r="H375">
        <v>8</v>
      </c>
      <c r="I375">
        <v>1</v>
      </c>
      <c r="J375">
        <f>62325*1.18</f>
        <v>73543.5</v>
      </c>
      <c r="K375" s="38">
        <v>42436</v>
      </c>
      <c r="L375" s="20">
        <f t="shared" si="5"/>
        <v>42526</v>
      </c>
    </row>
    <row r="376" spans="1:12" x14ac:dyDescent="0.25">
      <c r="A376" t="s">
        <v>864</v>
      </c>
      <c r="B376" t="s">
        <v>1664</v>
      </c>
      <c r="C376" t="s">
        <v>1665</v>
      </c>
      <c r="D376" t="s">
        <v>10</v>
      </c>
      <c r="E376">
        <v>2</v>
      </c>
      <c r="F376">
        <v>2</v>
      </c>
      <c r="G376">
        <v>5</v>
      </c>
      <c r="H376">
        <v>8</v>
      </c>
      <c r="I376">
        <v>1</v>
      </c>
      <c r="J376">
        <v>846697.2</v>
      </c>
      <c r="K376" s="38">
        <v>43151</v>
      </c>
      <c r="L376" s="20">
        <f t="shared" si="5"/>
        <v>43241</v>
      </c>
    </row>
    <row r="377" spans="1:12" x14ac:dyDescent="0.25">
      <c r="A377" t="s">
        <v>1052</v>
      </c>
      <c r="B377" t="s">
        <v>29</v>
      </c>
      <c r="D377" t="s">
        <v>10</v>
      </c>
      <c r="E377">
        <v>2</v>
      </c>
      <c r="F377">
        <v>2</v>
      </c>
      <c r="G377">
        <v>5</v>
      </c>
      <c r="H377">
        <v>8</v>
      </c>
      <c r="I377">
        <v>1</v>
      </c>
      <c r="J377">
        <v>62325</v>
      </c>
      <c r="K377" s="36">
        <v>42436</v>
      </c>
      <c r="L377" s="20">
        <f t="shared" si="5"/>
        <v>42526</v>
      </c>
    </row>
    <row r="378" spans="1:12" x14ac:dyDescent="0.25">
      <c r="A378" t="s">
        <v>840</v>
      </c>
      <c r="B378" t="s">
        <v>841</v>
      </c>
      <c r="C378" t="s">
        <v>1522</v>
      </c>
      <c r="D378" t="s">
        <v>10</v>
      </c>
      <c r="E378">
        <v>2</v>
      </c>
      <c r="F378">
        <v>2</v>
      </c>
      <c r="G378">
        <v>5</v>
      </c>
      <c r="H378">
        <v>8</v>
      </c>
      <c r="I378">
        <v>1</v>
      </c>
      <c r="J378">
        <v>30000</v>
      </c>
      <c r="K378" s="35">
        <v>41925</v>
      </c>
      <c r="L378" s="20">
        <f t="shared" si="5"/>
        <v>42015</v>
      </c>
    </row>
    <row r="379" spans="1:12" x14ac:dyDescent="0.25">
      <c r="A379" t="s">
        <v>1485</v>
      </c>
      <c r="B379" t="s">
        <v>1426</v>
      </c>
      <c r="C379" t="s">
        <v>1246</v>
      </c>
      <c r="D379" t="s">
        <v>10</v>
      </c>
      <c r="E379">
        <v>2</v>
      </c>
      <c r="F379">
        <v>2</v>
      </c>
      <c r="G379">
        <v>5</v>
      </c>
      <c r="H379">
        <v>8</v>
      </c>
      <c r="I379">
        <v>1</v>
      </c>
      <c r="J379">
        <v>878734.55</v>
      </c>
      <c r="K379" s="35">
        <v>42744</v>
      </c>
      <c r="L379" s="20">
        <f t="shared" si="5"/>
        <v>42834</v>
      </c>
    </row>
    <row r="380" spans="1:12" x14ac:dyDescent="0.25">
      <c r="A380" t="s">
        <v>1015</v>
      </c>
      <c r="B380" t="s">
        <v>112</v>
      </c>
      <c r="D380" t="s">
        <v>10</v>
      </c>
      <c r="E380">
        <v>2</v>
      </c>
      <c r="F380">
        <v>2</v>
      </c>
      <c r="G380">
        <v>5</v>
      </c>
      <c r="H380">
        <v>8</v>
      </c>
      <c r="I380">
        <v>1</v>
      </c>
      <c r="J380">
        <v>10000</v>
      </c>
      <c r="K380" s="27">
        <v>41939</v>
      </c>
      <c r="L380" s="20">
        <f t="shared" si="5"/>
        <v>42029</v>
      </c>
    </row>
    <row r="381" spans="1:12" x14ac:dyDescent="0.25">
      <c r="A381" t="s">
        <v>717</v>
      </c>
      <c r="B381" t="s">
        <v>29</v>
      </c>
      <c r="D381" t="s">
        <v>10</v>
      </c>
      <c r="E381">
        <v>2</v>
      </c>
      <c r="F381">
        <v>2</v>
      </c>
      <c r="G381">
        <v>5</v>
      </c>
      <c r="H381">
        <v>8</v>
      </c>
      <c r="I381">
        <v>1</v>
      </c>
      <c r="J381">
        <v>4250</v>
      </c>
      <c r="K381" s="36">
        <v>42152</v>
      </c>
      <c r="L381" s="20">
        <f t="shared" si="5"/>
        <v>42242</v>
      </c>
    </row>
    <row r="382" spans="1:12" x14ac:dyDescent="0.25">
      <c r="A382" t="s">
        <v>1101</v>
      </c>
      <c r="B382" t="s">
        <v>406</v>
      </c>
      <c r="C382" t="s">
        <v>1102</v>
      </c>
      <c r="D382" t="s">
        <v>10</v>
      </c>
      <c r="E382">
        <v>2</v>
      </c>
      <c r="F382">
        <v>2</v>
      </c>
      <c r="G382">
        <v>5</v>
      </c>
      <c r="H382">
        <v>8</v>
      </c>
      <c r="I382">
        <v>1</v>
      </c>
      <c r="J382">
        <v>835125</v>
      </c>
      <c r="K382" s="27">
        <v>42567</v>
      </c>
      <c r="L382" s="20">
        <f t="shared" si="5"/>
        <v>42657</v>
      </c>
    </row>
    <row r="383" spans="1:12" x14ac:dyDescent="0.25">
      <c r="A383" t="s">
        <v>718</v>
      </c>
      <c r="B383" t="s">
        <v>29</v>
      </c>
      <c r="D383" t="s">
        <v>10</v>
      </c>
      <c r="E383">
        <v>2</v>
      </c>
      <c r="F383">
        <v>2</v>
      </c>
      <c r="G383">
        <v>5</v>
      </c>
      <c r="H383">
        <v>8</v>
      </c>
      <c r="I383">
        <v>1</v>
      </c>
      <c r="J383">
        <v>11800</v>
      </c>
      <c r="K383" s="24">
        <v>42234</v>
      </c>
      <c r="L383" s="20">
        <f t="shared" si="5"/>
        <v>42324</v>
      </c>
    </row>
    <row r="384" spans="1:12" x14ac:dyDescent="0.25">
      <c r="A384" t="s">
        <v>1053</v>
      </c>
      <c r="B384" t="s">
        <v>29</v>
      </c>
      <c r="D384" t="s">
        <v>10</v>
      </c>
      <c r="E384">
        <v>2</v>
      </c>
      <c r="F384">
        <v>2</v>
      </c>
      <c r="G384">
        <v>5</v>
      </c>
      <c r="H384">
        <v>8</v>
      </c>
      <c r="I384">
        <v>1</v>
      </c>
      <c r="J384">
        <f>3700*1.18</f>
        <v>4366</v>
      </c>
      <c r="K384" s="36">
        <v>42242</v>
      </c>
      <c r="L384" s="20">
        <f t="shared" si="5"/>
        <v>42332</v>
      </c>
    </row>
    <row r="385" spans="1:12" x14ac:dyDescent="0.25">
      <c r="A385" t="s">
        <v>888</v>
      </c>
      <c r="B385" t="s">
        <v>113</v>
      </c>
      <c r="D385" t="s">
        <v>10</v>
      </c>
      <c r="E385">
        <v>2</v>
      </c>
      <c r="F385">
        <v>2</v>
      </c>
      <c r="G385">
        <v>5</v>
      </c>
      <c r="H385">
        <v>8</v>
      </c>
      <c r="I385">
        <v>1</v>
      </c>
      <c r="J385">
        <v>14750</v>
      </c>
      <c r="K385" s="27">
        <v>42290</v>
      </c>
      <c r="L385" s="20">
        <f t="shared" si="5"/>
        <v>42380</v>
      </c>
    </row>
    <row r="386" spans="1:12" x14ac:dyDescent="0.25">
      <c r="A386" t="s">
        <v>919</v>
      </c>
      <c r="B386" t="s">
        <v>114</v>
      </c>
      <c r="C386" t="s">
        <v>719</v>
      </c>
      <c r="D386" t="s">
        <v>10</v>
      </c>
      <c r="E386">
        <v>2</v>
      </c>
      <c r="F386">
        <v>2</v>
      </c>
      <c r="G386">
        <v>5</v>
      </c>
      <c r="H386">
        <v>8</v>
      </c>
      <c r="I386">
        <v>1</v>
      </c>
      <c r="J386">
        <v>5546</v>
      </c>
      <c r="K386" s="36">
        <v>42306</v>
      </c>
      <c r="L386" s="20">
        <f t="shared" si="5"/>
        <v>42396</v>
      </c>
    </row>
    <row r="387" spans="1:12" x14ac:dyDescent="0.25">
      <c r="A387" t="s">
        <v>1054</v>
      </c>
      <c r="B387" t="s">
        <v>29</v>
      </c>
      <c r="C387" t="s">
        <v>719</v>
      </c>
      <c r="D387" t="s">
        <v>10</v>
      </c>
      <c r="E387">
        <v>2</v>
      </c>
      <c r="F387">
        <v>2</v>
      </c>
      <c r="G387">
        <v>5</v>
      </c>
      <c r="H387">
        <v>8</v>
      </c>
      <c r="I387">
        <v>1</v>
      </c>
      <c r="J387">
        <f>32957*1.18</f>
        <v>38889.259999999995</v>
      </c>
      <c r="K387" s="38">
        <v>42432</v>
      </c>
      <c r="L387" s="20">
        <f t="shared" si="5"/>
        <v>42522</v>
      </c>
    </row>
    <row r="388" spans="1:12" x14ac:dyDescent="0.25">
      <c r="A388" t="s">
        <v>1541</v>
      </c>
      <c r="B388" t="s">
        <v>1510</v>
      </c>
      <c r="C388" t="s">
        <v>1511</v>
      </c>
      <c r="D388" t="s">
        <v>10</v>
      </c>
      <c r="E388">
        <v>2</v>
      </c>
      <c r="F388">
        <v>2</v>
      </c>
      <c r="G388">
        <v>5</v>
      </c>
      <c r="H388">
        <v>8</v>
      </c>
      <c r="I388">
        <v>1</v>
      </c>
      <c r="J388">
        <v>198240</v>
      </c>
      <c r="K388" s="38">
        <v>43139</v>
      </c>
      <c r="L388" s="20">
        <f t="shared" si="5"/>
        <v>43229</v>
      </c>
    </row>
    <row r="389" spans="1:12" x14ac:dyDescent="0.25">
      <c r="A389" t="s">
        <v>1509</v>
      </c>
      <c r="B389" t="s">
        <v>1510</v>
      </c>
      <c r="C389" t="s">
        <v>1511</v>
      </c>
      <c r="D389" t="s">
        <v>10</v>
      </c>
      <c r="E389">
        <v>2</v>
      </c>
      <c r="F389">
        <v>2</v>
      </c>
      <c r="G389">
        <v>5</v>
      </c>
      <c r="H389">
        <v>8</v>
      </c>
      <c r="I389">
        <v>1</v>
      </c>
      <c r="J389">
        <v>424800</v>
      </c>
      <c r="K389" s="38">
        <v>43119</v>
      </c>
      <c r="L389" s="20">
        <f t="shared" ref="L389:L451" si="6">+K389+90</f>
        <v>43209</v>
      </c>
    </row>
    <row r="390" spans="1:12" x14ac:dyDescent="0.25">
      <c r="A390" t="s">
        <v>891</v>
      </c>
      <c r="B390" t="s">
        <v>101</v>
      </c>
      <c r="D390" t="s">
        <v>10</v>
      </c>
      <c r="E390">
        <v>2</v>
      </c>
      <c r="F390">
        <v>2</v>
      </c>
      <c r="G390">
        <v>5</v>
      </c>
      <c r="H390">
        <v>8</v>
      </c>
      <c r="I390">
        <v>1</v>
      </c>
      <c r="J390">
        <v>870644.26</v>
      </c>
      <c r="K390" s="30">
        <v>42458</v>
      </c>
      <c r="L390" s="20">
        <f t="shared" si="6"/>
        <v>42548</v>
      </c>
    </row>
    <row r="391" spans="1:12" x14ac:dyDescent="0.25">
      <c r="A391" t="s">
        <v>673</v>
      </c>
      <c r="B391" t="s">
        <v>1345</v>
      </c>
      <c r="D391" t="s">
        <v>10</v>
      </c>
      <c r="E391">
        <v>2</v>
      </c>
      <c r="F391">
        <v>2</v>
      </c>
      <c r="G391">
        <v>5</v>
      </c>
      <c r="H391">
        <v>8</v>
      </c>
      <c r="I391">
        <v>1</v>
      </c>
      <c r="J391">
        <v>57820</v>
      </c>
      <c r="K391" s="30">
        <v>43089</v>
      </c>
      <c r="L391" s="20">
        <f t="shared" si="6"/>
        <v>43179</v>
      </c>
    </row>
    <row r="392" spans="1:12" x14ac:dyDescent="0.25">
      <c r="A392" t="s">
        <v>892</v>
      </c>
      <c r="B392" t="s">
        <v>102</v>
      </c>
      <c r="D392" t="s">
        <v>10</v>
      </c>
      <c r="E392">
        <v>2</v>
      </c>
      <c r="F392">
        <v>2</v>
      </c>
      <c r="G392">
        <v>5</v>
      </c>
      <c r="H392">
        <v>8</v>
      </c>
      <c r="I392">
        <v>1</v>
      </c>
      <c r="J392">
        <f>1000*1.18</f>
        <v>1180</v>
      </c>
      <c r="K392" s="27">
        <v>42493</v>
      </c>
      <c r="L392" s="20">
        <f t="shared" si="6"/>
        <v>42583</v>
      </c>
    </row>
    <row r="393" spans="1:12" x14ac:dyDescent="0.25">
      <c r="A393" t="s">
        <v>1714</v>
      </c>
      <c r="B393" t="s">
        <v>1715</v>
      </c>
      <c r="C393" t="s">
        <v>1716</v>
      </c>
      <c r="D393" t="s">
        <v>10</v>
      </c>
      <c r="E393">
        <v>2</v>
      </c>
      <c r="F393">
        <v>2</v>
      </c>
      <c r="G393">
        <v>5</v>
      </c>
      <c r="H393">
        <v>8</v>
      </c>
      <c r="I393">
        <v>1</v>
      </c>
      <c r="J393">
        <v>9655609.5999999996</v>
      </c>
      <c r="K393" s="27">
        <v>43152</v>
      </c>
      <c r="L393" s="20">
        <f t="shared" si="6"/>
        <v>43242</v>
      </c>
    </row>
    <row r="394" spans="1:12" x14ac:dyDescent="0.25">
      <c r="A394" t="s">
        <v>674</v>
      </c>
      <c r="B394" t="s">
        <v>116</v>
      </c>
      <c r="C394" t="s">
        <v>554</v>
      </c>
      <c r="D394" t="s">
        <v>10</v>
      </c>
      <c r="E394">
        <v>2</v>
      </c>
      <c r="F394">
        <v>2</v>
      </c>
      <c r="G394">
        <v>5</v>
      </c>
      <c r="H394">
        <v>8</v>
      </c>
      <c r="I394">
        <v>1</v>
      </c>
      <c r="J394">
        <f>7800*1.18</f>
        <v>9204</v>
      </c>
      <c r="K394" s="27">
        <v>42513</v>
      </c>
      <c r="L394" s="29">
        <f t="shared" si="6"/>
        <v>42603</v>
      </c>
    </row>
    <row r="395" spans="1:12" x14ac:dyDescent="0.25">
      <c r="A395" t="s">
        <v>555</v>
      </c>
      <c r="B395" t="s">
        <v>116</v>
      </c>
      <c r="C395" t="s">
        <v>554</v>
      </c>
      <c r="D395" t="s">
        <v>10</v>
      </c>
      <c r="E395">
        <v>2</v>
      </c>
      <c r="F395">
        <v>2</v>
      </c>
      <c r="G395">
        <v>5</v>
      </c>
      <c r="H395">
        <v>8</v>
      </c>
      <c r="I395">
        <v>1</v>
      </c>
      <c r="J395">
        <f>3800*1.18</f>
        <v>4484</v>
      </c>
      <c r="K395" s="38">
        <v>42527</v>
      </c>
      <c r="L395" s="20">
        <f t="shared" si="6"/>
        <v>42617</v>
      </c>
    </row>
    <row r="396" spans="1:12" x14ac:dyDescent="0.25">
      <c r="A396" t="s">
        <v>863</v>
      </c>
      <c r="B396" t="s">
        <v>117</v>
      </c>
      <c r="D396" t="s">
        <v>10</v>
      </c>
      <c r="E396">
        <v>2</v>
      </c>
      <c r="F396">
        <v>2</v>
      </c>
      <c r="G396">
        <v>5</v>
      </c>
      <c r="H396">
        <v>8</v>
      </c>
      <c r="I396">
        <v>1</v>
      </c>
      <c r="J396">
        <v>20000</v>
      </c>
      <c r="K396" s="27">
        <v>42541</v>
      </c>
      <c r="L396" s="20">
        <f t="shared" si="6"/>
        <v>42631</v>
      </c>
    </row>
    <row r="397" spans="1:12" x14ac:dyDescent="0.25">
      <c r="A397" t="s">
        <v>1130</v>
      </c>
      <c r="B397" t="s">
        <v>1664</v>
      </c>
      <c r="C397" t="s">
        <v>1292</v>
      </c>
      <c r="D397" t="s">
        <v>10</v>
      </c>
      <c r="E397">
        <v>2</v>
      </c>
      <c r="F397">
        <v>2</v>
      </c>
      <c r="G397">
        <v>5</v>
      </c>
      <c r="H397">
        <v>8</v>
      </c>
      <c r="I397">
        <v>1</v>
      </c>
      <c r="J397">
        <v>843086.4</v>
      </c>
      <c r="K397" s="27">
        <v>43123</v>
      </c>
      <c r="L397" s="20">
        <f t="shared" si="6"/>
        <v>43213</v>
      </c>
    </row>
    <row r="398" spans="1:12" x14ac:dyDescent="0.25">
      <c r="A398" t="s">
        <v>1396</v>
      </c>
      <c r="B398" t="s">
        <v>1139</v>
      </c>
      <c r="C398" t="s">
        <v>1397</v>
      </c>
      <c r="D398" t="s">
        <v>10</v>
      </c>
      <c r="E398">
        <v>2</v>
      </c>
      <c r="F398">
        <v>2</v>
      </c>
      <c r="G398">
        <v>5</v>
      </c>
      <c r="H398">
        <v>8</v>
      </c>
      <c r="I398">
        <v>1</v>
      </c>
      <c r="J398">
        <v>6812.53</v>
      </c>
      <c r="K398" s="27">
        <v>43097</v>
      </c>
      <c r="L398" s="20">
        <f t="shared" si="6"/>
        <v>43187</v>
      </c>
    </row>
    <row r="399" spans="1:12" x14ac:dyDescent="0.25">
      <c r="A399" t="s">
        <v>396</v>
      </c>
      <c r="B399" t="s">
        <v>456</v>
      </c>
      <c r="C399" t="s">
        <v>457</v>
      </c>
      <c r="D399" t="s">
        <v>10</v>
      </c>
      <c r="E399">
        <v>2</v>
      </c>
      <c r="F399">
        <v>2</v>
      </c>
      <c r="G399">
        <v>5</v>
      </c>
      <c r="H399">
        <v>8</v>
      </c>
      <c r="I399">
        <v>1</v>
      </c>
      <c r="J399">
        <v>177430</v>
      </c>
      <c r="K399" s="27">
        <v>43097</v>
      </c>
      <c r="L399" s="20">
        <f t="shared" si="6"/>
        <v>43187</v>
      </c>
    </row>
    <row r="400" spans="1:12" x14ac:dyDescent="0.25">
      <c r="A400" t="s">
        <v>1072</v>
      </c>
      <c r="B400" t="s">
        <v>1167</v>
      </c>
      <c r="C400" t="s">
        <v>1073</v>
      </c>
      <c r="D400" t="s">
        <v>10</v>
      </c>
      <c r="E400">
        <v>2</v>
      </c>
      <c r="F400">
        <v>2</v>
      </c>
      <c r="G400">
        <v>5</v>
      </c>
      <c r="H400">
        <v>8</v>
      </c>
      <c r="I400">
        <v>1</v>
      </c>
      <c r="J400">
        <v>853140</v>
      </c>
      <c r="K400" s="32">
        <v>43021</v>
      </c>
      <c r="L400" s="20">
        <f t="shared" si="6"/>
        <v>43111</v>
      </c>
    </row>
    <row r="401" spans="1:13" x14ac:dyDescent="0.25">
      <c r="A401" t="s">
        <v>1322</v>
      </c>
      <c r="B401" t="s">
        <v>1167</v>
      </c>
      <c r="C401" t="s">
        <v>1579</v>
      </c>
      <c r="D401" t="s">
        <v>10</v>
      </c>
      <c r="E401">
        <v>2</v>
      </c>
      <c r="F401">
        <v>2</v>
      </c>
      <c r="G401">
        <v>5</v>
      </c>
      <c r="H401">
        <v>8</v>
      </c>
      <c r="I401">
        <v>1</v>
      </c>
      <c r="J401">
        <v>387630</v>
      </c>
      <c r="K401" s="27">
        <v>43097</v>
      </c>
      <c r="L401" s="20">
        <f t="shared" si="6"/>
        <v>43187</v>
      </c>
    </row>
    <row r="402" spans="1:13" x14ac:dyDescent="0.25">
      <c r="A402" t="s">
        <v>1194</v>
      </c>
      <c r="B402" t="s">
        <v>1195</v>
      </c>
      <c r="C402" t="s">
        <v>1196</v>
      </c>
      <c r="D402" t="s">
        <v>10</v>
      </c>
      <c r="E402">
        <v>2</v>
      </c>
      <c r="F402">
        <v>2</v>
      </c>
      <c r="G402">
        <v>5</v>
      </c>
      <c r="H402">
        <v>8</v>
      </c>
      <c r="I402">
        <v>1</v>
      </c>
      <c r="J402">
        <v>332170</v>
      </c>
      <c r="K402" s="27">
        <v>43097</v>
      </c>
      <c r="L402" s="20">
        <f t="shared" si="6"/>
        <v>43187</v>
      </c>
    </row>
    <row r="403" spans="1:13" x14ac:dyDescent="0.25">
      <c r="A403" t="s">
        <v>880</v>
      </c>
      <c r="B403" t="s">
        <v>118</v>
      </c>
      <c r="D403" t="s">
        <v>10</v>
      </c>
      <c r="E403">
        <v>2</v>
      </c>
      <c r="F403">
        <v>2</v>
      </c>
      <c r="G403">
        <v>5</v>
      </c>
      <c r="H403">
        <v>8</v>
      </c>
      <c r="I403">
        <v>1</v>
      </c>
      <c r="J403">
        <v>25390.25</v>
      </c>
      <c r="K403" s="32">
        <v>42566</v>
      </c>
      <c r="L403" s="20">
        <f t="shared" si="6"/>
        <v>42656</v>
      </c>
    </row>
    <row r="404" spans="1:13" x14ac:dyDescent="0.25">
      <c r="A404" t="s">
        <v>556</v>
      </c>
      <c r="B404" t="s">
        <v>105</v>
      </c>
      <c r="C404" t="s">
        <v>560</v>
      </c>
      <c r="D404" t="s">
        <v>10</v>
      </c>
      <c r="E404">
        <v>2</v>
      </c>
      <c r="F404">
        <v>2</v>
      </c>
      <c r="G404">
        <v>5</v>
      </c>
      <c r="H404">
        <v>8</v>
      </c>
      <c r="I404">
        <v>1</v>
      </c>
      <c r="J404">
        <f>4500*1.18</f>
        <v>5310</v>
      </c>
      <c r="K404" s="36">
        <v>42572</v>
      </c>
      <c r="L404" s="20">
        <f t="shared" si="6"/>
        <v>42662</v>
      </c>
    </row>
    <row r="405" spans="1:13" x14ac:dyDescent="0.25">
      <c r="A405" t="s">
        <v>1578</v>
      </c>
      <c r="B405" t="s">
        <v>202</v>
      </c>
      <c r="C405" t="s">
        <v>1579</v>
      </c>
      <c r="D405" t="s">
        <v>10</v>
      </c>
      <c r="E405">
        <v>2</v>
      </c>
      <c r="F405">
        <v>2</v>
      </c>
      <c r="G405">
        <v>5</v>
      </c>
      <c r="H405">
        <v>8</v>
      </c>
      <c r="I405">
        <v>1</v>
      </c>
      <c r="J405">
        <v>835042</v>
      </c>
      <c r="K405" s="27">
        <v>43123</v>
      </c>
      <c r="L405" s="20">
        <f t="shared" si="6"/>
        <v>43213</v>
      </c>
    </row>
    <row r="406" spans="1:13" x14ac:dyDescent="0.25">
      <c r="A406" t="s">
        <v>557</v>
      </c>
      <c r="B406" t="s">
        <v>105</v>
      </c>
      <c r="C406" t="s">
        <v>560</v>
      </c>
      <c r="D406" t="s">
        <v>10</v>
      </c>
      <c r="E406">
        <v>2</v>
      </c>
      <c r="F406">
        <v>2</v>
      </c>
      <c r="G406">
        <v>5</v>
      </c>
      <c r="H406">
        <v>8</v>
      </c>
      <c r="I406">
        <v>1</v>
      </c>
      <c r="J406">
        <v>8378</v>
      </c>
      <c r="K406" s="36">
        <v>42572</v>
      </c>
      <c r="L406" s="20">
        <f t="shared" si="6"/>
        <v>42662</v>
      </c>
    </row>
    <row r="407" spans="1:13" x14ac:dyDescent="0.25">
      <c r="A407" t="s">
        <v>677</v>
      </c>
      <c r="B407" t="s">
        <v>105</v>
      </c>
      <c r="C407" t="s">
        <v>560</v>
      </c>
      <c r="D407" t="s">
        <v>10</v>
      </c>
      <c r="E407">
        <v>2</v>
      </c>
      <c r="F407">
        <v>2</v>
      </c>
      <c r="G407">
        <v>5</v>
      </c>
      <c r="H407">
        <v>8</v>
      </c>
      <c r="I407">
        <v>1</v>
      </c>
      <c r="J407">
        <v>20060</v>
      </c>
      <c r="K407" s="36">
        <v>42572</v>
      </c>
      <c r="L407" s="29">
        <f t="shared" si="6"/>
        <v>42662</v>
      </c>
    </row>
    <row r="408" spans="1:13" x14ac:dyDescent="0.25">
      <c r="A408" t="s">
        <v>558</v>
      </c>
      <c r="B408" t="s">
        <v>105</v>
      </c>
      <c r="C408" t="s">
        <v>560</v>
      </c>
      <c r="D408" t="s">
        <v>10</v>
      </c>
      <c r="E408">
        <v>2</v>
      </c>
      <c r="F408">
        <v>2</v>
      </c>
      <c r="G408">
        <v>5</v>
      </c>
      <c r="H408">
        <v>8</v>
      </c>
      <c r="I408">
        <v>1</v>
      </c>
      <c r="J408">
        <f>5600*1.18</f>
        <v>6608</v>
      </c>
      <c r="K408" s="36">
        <v>42577</v>
      </c>
      <c r="L408" s="20">
        <f t="shared" si="6"/>
        <v>42667</v>
      </c>
    </row>
    <row r="409" spans="1:13" ht="25.5" customHeight="1" x14ac:dyDescent="0.25">
      <c r="A409" t="s">
        <v>559</v>
      </c>
      <c r="B409" t="s">
        <v>105</v>
      </c>
      <c r="C409" t="s">
        <v>560</v>
      </c>
      <c r="D409" t="s">
        <v>10</v>
      </c>
      <c r="E409">
        <v>2</v>
      </c>
      <c r="F409">
        <v>2</v>
      </c>
      <c r="G409">
        <v>5</v>
      </c>
      <c r="H409">
        <v>8</v>
      </c>
      <c r="I409">
        <v>1</v>
      </c>
      <c r="J409">
        <f>4700*1.18</f>
        <v>5546</v>
      </c>
      <c r="K409" s="36">
        <v>42586</v>
      </c>
      <c r="L409" s="20">
        <f t="shared" si="6"/>
        <v>42676</v>
      </c>
    </row>
    <row r="410" spans="1:13" x14ac:dyDescent="0.25">
      <c r="A410" t="s">
        <v>881</v>
      </c>
      <c r="B410" t="s">
        <v>118</v>
      </c>
      <c r="D410" t="s">
        <v>10</v>
      </c>
      <c r="E410">
        <v>2</v>
      </c>
      <c r="F410">
        <v>2</v>
      </c>
      <c r="G410">
        <v>5</v>
      </c>
      <c r="H410">
        <v>8</v>
      </c>
      <c r="I410">
        <v>1</v>
      </c>
      <c r="J410">
        <v>13115.7</v>
      </c>
      <c r="K410" s="32">
        <v>42604</v>
      </c>
      <c r="L410" s="20">
        <f t="shared" si="6"/>
        <v>42694</v>
      </c>
    </row>
    <row r="411" spans="1:13" x14ac:dyDescent="0.25">
      <c r="A411" t="s">
        <v>679</v>
      </c>
      <c r="B411" t="s">
        <v>105</v>
      </c>
      <c r="C411" t="s">
        <v>560</v>
      </c>
      <c r="D411" t="s">
        <v>10</v>
      </c>
      <c r="E411">
        <v>2</v>
      </c>
      <c r="F411">
        <v>2</v>
      </c>
      <c r="G411">
        <v>5</v>
      </c>
      <c r="H411">
        <v>8</v>
      </c>
      <c r="I411">
        <v>1</v>
      </c>
      <c r="J411">
        <v>6667</v>
      </c>
      <c r="K411" s="38">
        <v>42612</v>
      </c>
      <c r="L411" s="29">
        <f t="shared" si="6"/>
        <v>42702</v>
      </c>
    </row>
    <row r="412" spans="1:13" x14ac:dyDescent="0.25">
      <c r="A412" t="s">
        <v>889</v>
      </c>
      <c r="B412" t="s">
        <v>119</v>
      </c>
      <c r="D412" t="s">
        <v>10</v>
      </c>
      <c r="E412">
        <v>2</v>
      </c>
      <c r="F412">
        <v>2</v>
      </c>
      <c r="G412">
        <v>5</v>
      </c>
      <c r="H412">
        <v>8</v>
      </c>
      <c r="I412">
        <v>1</v>
      </c>
      <c r="J412">
        <v>19434.599999999999</v>
      </c>
      <c r="K412" s="32">
        <v>42621</v>
      </c>
      <c r="L412" s="20">
        <f t="shared" si="6"/>
        <v>42711</v>
      </c>
    </row>
    <row r="413" spans="1:13" x14ac:dyDescent="0.25">
      <c r="A413" t="s">
        <v>864</v>
      </c>
      <c r="B413" t="s">
        <v>117</v>
      </c>
      <c r="D413" t="s">
        <v>10</v>
      </c>
      <c r="E413">
        <v>2</v>
      </c>
      <c r="F413">
        <v>2</v>
      </c>
      <c r="G413">
        <v>5</v>
      </c>
      <c r="H413">
        <v>8</v>
      </c>
      <c r="I413">
        <v>1</v>
      </c>
      <c r="J413">
        <v>15000</v>
      </c>
      <c r="K413" s="27">
        <v>42634</v>
      </c>
      <c r="L413" s="20">
        <f t="shared" si="6"/>
        <v>42724</v>
      </c>
    </row>
    <row r="414" spans="1:13" x14ac:dyDescent="0.25">
      <c r="A414" t="s">
        <v>890</v>
      </c>
      <c r="B414" t="s">
        <v>119</v>
      </c>
      <c r="D414" t="s">
        <v>10</v>
      </c>
      <c r="E414">
        <v>2</v>
      </c>
      <c r="F414">
        <v>2</v>
      </c>
      <c r="G414">
        <v>5</v>
      </c>
      <c r="H414">
        <v>8</v>
      </c>
      <c r="I414">
        <v>1</v>
      </c>
      <c r="J414">
        <v>16470</v>
      </c>
      <c r="K414" s="38">
        <v>42759</v>
      </c>
      <c r="L414" s="20">
        <f t="shared" si="6"/>
        <v>42849</v>
      </c>
    </row>
    <row r="415" spans="1:13" x14ac:dyDescent="0.25">
      <c r="B415" t="s">
        <v>121</v>
      </c>
      <c r="D415" t="s">
        <v>5</v>
      </c>
      <c r="E415">
        <v>2</v>
      </c>
      <c r="F415">
        <v>2</v>
      </c>
      <c r="G415">
        <v>6</v>
      </c>
      <c r="H415">
        <v>2</v>
      </c>
      <c r="I415">
        <v>1</v>
      </c>
      <c r="J415">
        <f>SUM(J416:J444)</f>
        <v>73439795.090000004</v>
      </c>
      <c r="K415" s="26"/>
      <c r="L415" s="22"/>
    </row>
    <row r="416" spans="1:13" s="1" customFormat="1" x14ac:dyDescent="0.25">
      <c r="A416" t="s">
        <v>1386</v>
      </c>
      <c r="B416" t="s">
        <v>481</v>
      </c>
      <c r="C416" t="s">
        <v>1387</v>
      </c>
      <c r="D416" t="s">
        <v>10</v>
      </c>
      <c r="E416">
        <v>2</v>
      </c>
      <c r="F416">
        <v>2</v>
      </c>
      <c r="G416">
        <v>6</v>
      </c>
      <c r="H416">
        <v>2</v>
      </c>
      <c r="I416">
        <v>1</v>
      </c>
      <c r="J416">
        <v>1949244.28</v>
      </c>
      <c r="K416" s="27">
        <v>43132</v>
      </c>
      <c r="L416" s="29">
        <f t="shared" si="6"/>
        <v>43222</v>
      </c>
      <c r="M416" s="10"/>
    </row>
    <row r="417" spans="1:13" s="1" customFormat="1" x14ac:dyDescent="0.25">
      <c r="A417" t="s">
        <v>1413</v>
      </c>
      <c r="B417" t="s">
        <v>481</v>
      </c>
      <c r="C417" t="s">
        <v>1414</v>
      </c>
      <c r="D417" t="s">
        <v>10</v>
      </c>
      <c r="E417">
        <v>2</v>
      </c>
      <c r="F417">
        <v>2</v>
      </c>
      <c r="G417">
        <v>6</v>
      </c>
      <c r="H417">
        <v>2</v>
      </c>
      <c r="I417">
        <v>1</v>
      </c>
      <c r="J417">
        <v>12131486.890000001</v>
      </c>
      <c r="K417" s="27">
        <v>43082</v>
      </c>
      <c r="L417" s="29">
        <f t="shared" si="6"/>
        <v>43172</v>
      </c>
      <c r="M417" s="10"/>
    </row>
    <row r="418" spans="1:13" s="1" customFormat="1" x14ac:dyDescent="0.25">
      <c r="A418" t="s">
        <v>1415</v>
      </c>
      <c r="B418" t="s">
        <v>481</v>
      </c>
      <c r="C418" t="s">
        <v>1416</v>
      </c>
      <c r="D418" t="s">
        <v>10</v>
      </c>
      <c r="E418">
        <v>2</v>
      </c>
      <c r="F418">
        <v>2</v>
      </c>
      <c r="G418">
        <v>6</v>
      </c>
      <c r="H418">
        <v>2</v>
      </c>
      <c r="I418">
        <v>1</v>
      </c>
      <c r="J418">
        <v>14255620.33</v>
      </c>
      <c r="K418" s="27">
        <v>43081</v>
      </c>
      <c r="L418" s="29">
        <f t="shared" si="6"/>
        <v>43171</v>
      </c>
      <c r="M418" s="10"/>
    </row>
    <row r="419" spans="1:13" s="1" customFormat="1" x14ac:dyDescent="0.25">
      <c r="A419" t="s">
        <v>1675</v>
      </c>
      <c r="B419" t="s">
        <v>481</v>
      </c>
      <c r="C419" t="s">
        <v>1676</v>
      </c>
      <c r="D419" t="s">
        <v>10</v>
      </c>
      <c r="E419">
        <v>2</v>
      </c>
      <c r="F419">
        <v>2</v>
      </c>
      <c r="G419">
        <v>6</v>
      </c>
      <c r="H419">
        <v>2</v>
      </c>
      <c r="I419">
        <v>1</v>
      </c>
      <c r="J419">
        <v>2539593</v>
      </c>
      <c r="K419" s="27"/>
      <c r="L419" s="29">
        <f t="shared" si="6"/>
        <v>90</v>
      </c>
      <c r="M419" s="10"/>
    </row>
    <row r="420" spans="1:13" s="1" customFormat="1" x14ac:dyDescent="0.25">
      <c r="A420" t="s">
        <v>1430</v>
      </c>
      <c r="B420" t="s">
        <v>481</v>
      </c>
      <c r="C420" t="s">
        <v>1431</v>
      </c>
      <c r="D420" t="s">
        <v>10</v>
      </c>
      <c r="E420">
        <v>2</v>
      </c>
      <c r="F420">
        <v>2</v>
      </c>
      <c r="G420">
        <v>6</v>
      </c>
      <c r="H420">
        <v>2</v>
      </c>
      <c r="I420">
        <v>1</v>
      </c>
      <c r="J420">
        <v>72319.78</v>
      </c>
      <c r="K420" s="27">
        <v>43097</v>
      </c>
      <c r="L420" s="29">
        <f t="shared" si="6"/>
        <v>43187</v>
      </c>
      <c r="M420" s="10"/>
    </row>
    <row r="421" spans="1:13" s="1" customFormat="1" x14ac:dyDescent="0.25">
      <c r="A421" t="s">
        <v>1428</v>
      </c>
      <c r="B421" t="s">
        <v>481</v>
      </c>
      <c r="C421" t="s">
        <v>1429</v>
      </c>
      <c r="D421" t="s">
        <v>10</v>
      </c>
      <c r="E421">
        <v>2</v>
      </c>
      <c r="F421">
        <v>2</v>
      </c>
      <c r="G421">
        <v>6</v>
      </c>
      <c r="H421">
        <v>2</v>
      </c>
      <c r="I421">
        <v>1</v>
      </c>
      <c r="J421">
        <v>240124.79999999999</v>
      </c>
      <c r="K421" s="27">
        <v>43097</v>
      </c>
      <c r="L421" s="29">
        <f t="shared" si="6"/>
        <v>43187</v>
      </c>
      <c r="M421" s="10"/>
    </row>
    <row r="422" spans="1:13" s="1" customFormat="1" x14ac:dyDescent="0.25">
      <c r="A422" t="s">
        <v>1444</v>
      </c>
      <c r="B422" t="s">
        <v>481</v>
      </c>
      <c r="C422" t="s">
        <v>1435</v>
      </c>
      <c r="D422" t="s">
        <v>10</v>
      </c>
      <c r="E422">
        <v>2</v>
      </c>
      <c r="F422">
        <v>2</v>
      </c>
      <c r="G422">
        <v>6</v>
      </c>
      <c r="H422">
        <v>2</v>
      </c>
      <c r="I422">
        <v>1</v>
      </c>
      <c r="J422">
        <v>1697836.44</v>
      </c>
      <c r="K422" s="27">
        <v>43097</v>
      </c>
      <c r="L422" s="29">
        <f t="shared" si="6"/>
        <v>43187</v>
      </c>
      <c r="M422" s="10"/>
    </row>
    <row r="423" spans="1:13" s="1" customFormat="1" x14ac:dyDescent="0.25">
      <c r="A423" t="s">
        <v>1440</v>
      </c>
      <c r="B423" t="s">
        <v>481</v>
      </c>
      <c r="C423" t="s">
        <v>1441</v>
      </c>
      <c r="D423" t="s">
        <v>10</v>
      </c>
      <c r="E423">
        <v>2</v>
      </c>
      <c r="F423">
        <v>2</v>
      </c>
      <c r="G423">
        <v>6</v>
      </c>
      <c r="H423">
        <v>2</v>
      </c>
      <c r="I423">
        <v>1</v>
      </c>
      <c r="J423">
        <v>18652.8</v>
      </c>
      <c r="K423" s="27">
        <v>43097</v>
      </c>
      <c r="L423" s="29">
        <f t="shared" si="6"/>
        <v>43187</v>
      </c>
      <c r="M423" s="10"/>
    </row>
    <row r="424" spans="1:13" s="1" customFormat="1" x14ac:dyDescent="0.25">
      <c r="A424" t="s">
        <v>1442</v>
      </c>
      <c r="B424" t="s">
        <v>481</v>
      </c>
      <c r="C424" t="s">
        <v>1443</v>
      </c>
      <c r="D424" t="s">
        <v>10</v>
      </c>
      <c r="E424">
        <v>2</v>
      </c>
      <c r="F424">
        <v>2</v>
      </c>
      <c r="G424">
        <v>6</v>
      </c>
      <c r="H424">
        <v>2</v>
      </c>
      <c r="I424">
        <v>1</v>
      </c>
      <c r="J424">
        <v>758560.17</v>
      </c>
      <c r="K424" s="27">
        <v>43097</v>
      </c>
      <c r="L424" s="29">
        <f t="shared" si="6"/>
        <v>43187</v>
      </c>
      <c r="M424" s="10"/>
    </row>
    <row r="425" spans="1:13" s="1" customFormat="1" x14ac:dyDescent="0.25">
      <c r="A425" t="s">
        <v>1432</v>
      </c>
      <c r="B425" t="s">
        <v>481</v>
      </c>
      <c r="C425" t="s">
        <v>1433</v>
      </c>
      <c r="D425" t="s">
        <v>10</v>
      </c>
      <c r="E425">
        <v>2</v>
      </c>
      <c r="F425">
        <v>2</v>
      </c>
      <c r="G425">
        <v>6</v>
      </c>
      <c r="H425">
        <v>2</v>
      </c>
      <c r="I425">
        <v>1</v>
      </c>
      <c r="J425">
        <v>2828646.71</v>
      </c>
      <c r="K425" s="27">
        <v>43097</v>
      </c>
      <c r="L425" s="29">
        <f t="shared" si="6"/>
        <v>43187</v>
      </c>
      <c r="M425" s="10"/>
    </row>
    <row r="426" spans="1:13" s="1" customFormat="1" x14ac:dyDescent="0.25">
      <c r="A426" t="s">
        <v>1419</v>
      </c>
      <c r="B426" t="s">
        <v>481</v>
      </c>
      <c r="C426" t="s">
        <v>1420</v>
      </c>
      <c r="D426" t="s">
        <v>10</v>
      </c>
      <c r="E426">
        <v>2</v>
      </c>
      <c r="F426">
        <v>2</v>
      </c>
      <c r="G426">
        <v>6</v>
      </c>
      <c r="H426">
        <v>2</v>
      </c>
      <c r="I426">
        <v>1</v>
      </c>
      <c r="J426">
        <v>1337234.98</v>
      </c>
      <c r="K426" s="27">
        <v>43097</v>
      </c>
      <c r="L426" s="29">
        <f t="shared" si="6"/>
        <v>43187</v>
      </c>
      <c r="M426" s="10"/>
    </row>
    <row r="427" spans="1:13" s="1" customFormat="1" x14ac:dyDescent="0.25">
      <c r="A427" t="s">
        <v>1438</v>
      </c>
      <c r="B427" t="s">
        <v>481</v>
      </c>
      <c r="C427" t="s">
        <v>1439</v>
      </c>
      <c r="D427" t="s">
        <v>10</v>
      </c>
      <c r="E427">
        <v>2</v>
      </c>
      <c r="F427">
        <v>2</v>
      </c>
      <c r="G427">
        <v>6</v>
      </c>
      <c r="H427">
        <v>2</v>
      </c>
      <c r="I427">
        <v>1</v>
      </c>
      <c r="J427">
        <v>92521.86</v>
      </c>
      <c r="K427" s="27">
        <v>43097</v>
      </c>
      <c r="L427" s="29">
        <f t="shared" si="6"/>
        <v>43187</v>
      </c>
      <c r="M427" s="10"/>
    </row>
    <row r="428" spans="1:13" s="1" customFormat="1" x14ac:dyDescent="0.25">
      <c r="A428" t="s">
        <v>1434</v>
      </c>
      <c r="B428" t="s">
        <v>481</v>
      </c>
      <c r="C428" t="s">
        <v>1435</v>
      </c>
      <c r="D428" t="s">
        <v>10</v>
      </c>
      <c r="E428">
        <v>2</v>
      </c>
      <c r="F428">
        <v>2</v>
      </c>
      <c r="G428">
        <v>6</v>
      </c>
      <c r="H428">
        <v>2</v>
      </c>
      <c r="I428">
        <v>1</v>
      </c>
      <c r="J428">
        <v>141486.37</v>
      </c>
      <c r="K428" s="27">
        <v>43097</v>
      </c>
      <c r="L428" s="29">
        <f t="shared" si="6"/>
        <v>43187</v>
      </c>
      <c r="M428" s="10"/>
    </row>
    <row r="429" spans="1:13" s="1" customFormat="1" x14ac:dyDescent="0.25">
      <c r="A429" t="s">
        <v>1421</v>
      </c>
      <c r="B429" t="s">
        <v>481</v>
      </c>
      <c r="C429" t="s">
        <v>1422</v>
      </c>
      <c r="D429" t="s">
        <v>10</v>
      </c>
      <c r="E429">
        <v>2</v>
      </c>
      <c r="F429">
        <v>2</v>
      </c>
      <c r="G429">
        <v>6</v>
      </c>
      <c r="H429">
        <v>2</v>
      </c>
      <c r="I429">
        <v>1</v>
      </c>
      <c r="J429">
        <v>201254.7</v>
      </c>
      <c r="K429" s="27">
        <v>43097</v>
      </c>
      <c r="L429" s="29">
        <f t="shared" si="6"/>
        <v>43187</v>
      </c>
      <c r="M429" s="10"/>
    </row>
    <row r="430" spans="1:13" s="1" customFormat="1" x14ac:dyDescent="0.25">
      <c r="A430" t="s">
        <v>1580</v>
      </c>
      <c r="B430" t="s">
        <v>481</v>
      </c>
      <c r="C430" t="s">
        <v>1411</v>
      </c>
      <c r="D430" t="s">
        <v>10</v>
      </c>
      <c r="E430">
        <v>2</v>
      </c>
      <c r="F430">
        <v>2</v>
      </c>
      <c r="G430">
        <v>6</v>
      </c>
      <c r="H430">
        <v>2</v>
      </c>
      <c r="I430">
        <v>1</v>
      </c>
      <c r="J430">
        <v>192254.24</v>
      </c>
      <c r="K430" s="27">
        <v>43097</v>
      </c>
      <c r="L430" s="29">
        <f t="shared" si="6"/>
        <v>43187</v>
      </c>
      <c r="M430" s="10"/>
    </row>
    <row r="431" spans="1:13" s="1" customFormat="1" x14ac:dyDescent="0.25">
      <c r="A431" t="s">
        <v>1581</v>
      </c>
      <c r="B431" t="s">
        <v>481</v>
      </c>
      <c r="C431" t="s">
        <v>1582</v>
      </c>
      <c r="D431" t="s">
        <v>10</v>
      </c>
      <c r="E431">
        <v>2</v>
      </c>
      <c r="F431">
        <v>2</v>
      </c>
      <c r="G431">
        <v>6</v>
      </c>
      <c r="H431">
        <v>2</v>
      </c>
      <c r="I431">
        <v>1</v>
      </c>
      <c r="J431">
        <v>945249.97</v>
      </c>
      <c r="K431" s="27">
        <v>43097</v>
      </c>
      <c r="L431" s="29">
        <f t="shared" si="6"/>
        <v>43187</v>
      </c>
      <c r="M431" s="10"/>
    </row>
    <row r="432" spans="1:13" s="1" customFormat="1" x14ac:dyDescent="0.25">
      <c r="A432" t="s">
        <v>1585</v>
      </c>
      <c r="B432" t="s">
        <v>481</v>
      </c>
      <c r="C432" t="s">
        <v>1586</v>
      </c>
      <c r="D432" t="s">
        <v>10</v>
      </c>
      <c r="E432">
        <v>2</v>
      </c>
      <c r="F432">
        <v>2</v>
      </c>
      <c r="G432">
        <v>6</v>
      </c>
      <c r="H432">
        <v>2</v>
      </c>
      <c r="I432">
        <v>1</v>
      </c>
      <c r="J432">
        <v>1397910.84</v>
      </c>
      <c r="K432" s="27">
        <v>43096</v>
      </c>
      <c r="L432" s="29">
        <f t="shared" si="6"/>
        <v>43186</v>
      </c>
      <c r="M432" s="10"/>
    </row>
    <row r="433" spans="1:13" s="1" customFormat="1" x14ac:dyDescent="0.25">
      <c r="A433" t="s">
        <v>1587</v>
      </c>
      <c r="B433" t="s">
        <v>481</v>
      </c>
      <c r="C433" t="s">
        <v>1588</v>
      </c>
      <c r="D433" t="s">
        <v>10</v>
      </c>
      <c r="E433">
        <v>2</v>
      </c>
      <c r="F433">
        <v>2</v>
      </c>
      <c r="G433">
        <v>6</v>
      </c>
      <c r="H433">
        <v>2</v>
      </c>
      <c r="I433">
        <v>1</v>
      </c>
      <c r="J433">
        <v>760015.6</v>
      </c>
      <c r="K433" s="27">
        <v>43097</v>
      </c>
      <c r="L433" s="29">
        <f t="shared" si="6"/>
        <v>43187</v>
      </c>
      <c r="M433" s="10"/>
    </row>
    <row r="434" spans="1:13" s="1" customFormat="1" x14ac:dyDescent="0.25">
      <c r="A434" t="s">
        <v>1589</v>
      </c>
      <c r="B434" t="s">
        <v>481</v>
      </c>
      <c r="C434" t="s">
        <v>1439</v>
      </c>
      <c r="D434" t="s">
        <v>10</v>
      </c>
      <c r="E434">
        <v>2</v>
      </c>
      <c r="F434">
        <v>2</v>
      </c>
      <c r="G434">
        <v>6</v>
      </c>
      <c r="H434">
        <v>2</v>
      </c>
      <c r="I434">
        <v>1</v>
      </c>
      <c r="J434">
        <v>7671492.79</v>
      </c>
      <c r="K434" s="27">
        <v>43097</v>
      </c>
      <c r="L434" s="29">
        <f t="shared" si="6"/>
        <v>43187</v>
      </c>
      <c r="M434" s="10"/>
    </row>
    <row r="435" spans="1:13" s="1" customFormat="1" x14ac:dyDescent="0.25">
      <c r="A435" t="s">
        <v>1583</v>
      </c>
      <c r="B435" t="s">
        <v>481</v>
      </c>
      <c r="C435" t="s">
        <v>1584</v>
      </c>
      <c r="D435" t="s">
        <v>10</v>
      </c>
      <c r="E435">
        <v>2</v>
      </c>
      <c r="F435">
        <v>2</v>
      </c>
      <c r="G435">
        <v>6</v>
      </c>
      <c r="H435">
        <v>2</v>
      </c>
      <c r="I435">
        <v>1</v>
      </c>
      <c r="J435">
        <v>500567.96</v>
      </c>
      <c r="K435" s="27">
        <v>43097</v>
      </c>
      <c r="L435" s="29">
        <f t="shared" si="6"/>
        <v>43187</v>
      </c>
      <c r="M435" s="10"/>
    </row>
    <row r="436" spans="1:13" s="1" customFormat="1" x14ac:dyDescent="0.25">
      <c r="A436" t="s">
        <v>1585</v>
      </c>
      <c r="B436" t="s">
        <v>481</v>
      </c>
      <c r="C436" t="s">
        <v>1586</v>
      </c>
      <c r="D436" t="s">
        <v>10</v>
      </c>
      <c r="E436">
        <v>2</v>
      </c>
      <c r="F436">
        <v>2</v>
      </c>
      <c r="G436">
        <v>6</v>
      </c>
      <c r="H436">
        <v>2</v>
      </c>
      <c r="I436">
        <v>1</v>
      </c>
      <c r="J436">
        <v>1397910.84</v>
      </c>
      <c r="K436" s="27">
        <v>43096</v>
      </c>
      <c r="L436" s="29">
        <f t="shared" si="6"/>
        <v>43186</v>
      </c>
      <c r="M436" s="10"/>
    </row>
    <row r="437" spans="1:13" s="1" customFormat="1" x14ac:dyDescent="0.25">
      <c r="A437" t="s">
        <v>1753</v>
      </c>
      <c r="B437" t="s">
        <v>481</v>
      </c>
      <c r="C437" t="s">
        <v>1754</v>
      </c>
      <c r="D437" t="s">
        <v>10</v>
      </c>
      <c r="E437">
        <v>2</v>
      </c>
      <c r="F437">
        <v>2</v>
      </c>
      <c r="G437">
        <v>6</v>
      </c>
      <c r="H437">
        <v>2</v>
      </c>
      <c r="I437">
        <v>1</v>
      </c>
      <c r="J437">
        <v>18652.8</v>
      </c>
      <c r="K437" s="27">
        <v>43097</v>
      </c>
      <c r="L437" s="29">
        <f t="shared" si="6"/>
        <v>43187</v>
      </c>
      <c r="M437" s="10"/>
    </row>
    <row r="438" spans="1:13" s="1" customFormat="1" x14ac:dyDescent="0.25">
      <c r="A438" t="s">
        <v>1581</v>
      </c>
      <c r="B438" t="s">
        <v>481</v>
      </c>
      <c r="C438" t="s">
        <v>1582</v>
      </c>
      <c r="D438" t="s">
        <v>10</v>
      </c>
      <c r="E438">
        <v>2</v>
      </c>
      <c r="F438">
        <v>2</v>
      </c>
      <c r="G438">
        <v>6</v>
      </c>
      <c r="H438">
        <v>2</v>
      </c>
      <c r="I438">
        <v>1</v>
      </c>
      <c r="J438">
        <v>945249.97</v>
      </c>
      <c r="K438" s="27">
        <v>43097</v>
      </c>
      <c r="L438" s="29">
        <f t="shared" si="6"/>
        <v>43187</v>
      </c>
      <c r="M438" s="10"/>
    </row>
    <row r="439" spans="1:13" s="1" customFormat="1" x14ac:dyDescent="0.25">
      <c r="A439" t="s">
        <v>1583</v>
      </c>
      <c r="B439" t="s">
        <v>481</v>
      </c>
      <c r="C439" t="s">
        <v>1584</v>
      </c>
      <c r="D439" t="s">
        <v>10</v>
      </c>
      <c r="E439">
        <v>2</v>
      </c>
      <c r="F439">
        <v>2</v>
      </c>
      <c r="G439">
        <v>6</v>
      </c>
      <c r="H439">
        <v>2</v>
      </c>
      <c r="I439">
        <v>1</v>
      </c>
      <c r="J439">
        <v>500567.96</v>
      </c>
      <c r="K439" s="27">
        <v>43097</v>
      </c>
      <c r="L439" s="29">
        <f t="shared" si="6"/>
        <v>43187</v>
      </c>
      <c r="M439" s="10"/>
    </row>
    <row r="440" spans="1:13" s="1" customFormat="1" x14ac:dyDescent="0.25">
      <c r="A440" t="s">
        <v>1755</v>
      </c>
      <c r="B440" t="s">
        <v>481</v>
      </c>
      <c r="C440" t="s">
        <v>1439</v>
      </c>
      <c r="D440" t="s">
        <v>10</v>
      </c>
      <c r="E440">
        <v>2</v>
      </c>
      <c r="F440">
        <v>2</v>
      </c>
      <c r="G440">
        <v>6</v>
      </c>
      <c r="H440">
        <v>2</v>
      </c>
      <c r="I440">
        <v>1</v>
      </c>
      <c r="J440">
        <v>92521.86</v>
      </c>
      <c r="K440" s="27">
        <v>43097</v>
      </c>
      <c r="L440" s="29">
        <f t="shared" si="6"/>
        <v>43187</v>
      </c>
      <c r="M440" s="10"/>
    </row>
    <row r="441" spans="1:13" s="1" customFormat="1" x14ac:dyDescent="0.25">
      <c r="A441" t="s">
        <v>1580</v>
      </c>
      <c r="B441" t="s">
        <v>481</v>
      </c>
      <c r="C441" t="s">
        <v>1411</v>
      </c>
      <c r="D441" t="s">
        <v>10</v>
      </c>
      <c r="E441">
        <v>2</v>
      </c>
      <c r="F441">
        <v>2</v>
      </c>
      <c r="G441">
        <v>6</v>
      </c>
      <c r="H441">
        <v>2</v>
      </c>
      <c r="I441">
        <v>1</v>
      </c>
      <c r="J441">
        <v>192254.24</v>
      </c>
      <c r="K441" s="27">
        <v>43097</v>
      </c>
      <c r="L441" s="29">
        <f t="shared" si="6"/>
        <v>43187</v>
      </c>
      <c r="M441" s="10"/>
    </row>
    <row r="442" spans="1:13" s="1" customFormat="1" x14ac:dyDescent="0.25">
      <c r="A442" t="s">
        <v>1756</v>
      </c>
      <c r="B442" t="s">
        <v>481</v>
      </c>
      <c r="C442" t="s">
        <v>1435</v>
      </c>
      <c r="D442" t="s">
        <v>10</v>
      </c>
      <c r="E442">
        <v>2</v>
      </c>
      <c r="F442">
        <v>2</v>
      </c>
      <c r="G442">
        <v>6</v>
      </c>
      <c r="H442">
        <v>2</v>
      </c>
      <c r="I442">
        <v>1</v>
      </c>
      <c r="J442">
        <v>1697836.44</v>
      </c>
      <c r="K442" s="27">
        <v>43097</v>
      </c>
      <c r="L442" s="29">
        <f t="shared" si="6"/>
        <v>43187</v>
      </c>
      <c r="M442" s="10"/>
    </row>
    <row r="443" spans="1:13" s="1" customFormat="1" x14ac:dyDescent="0.25">
      <c r="A443" t="s">
        <v>1751</v>
      </c>
      <c r="B443" t="s">
        <v>481</v>
      </c>
      <c r="C443" t="s">
        <v>1752</v>
      </c>
      <c r="D443" t="s">
        <v>10</v>
      </c>
      <c r="E443">
        <v>2</v>
      </c>
      <c r="F443">
        <v>2</v>
      </c>
      <c r="G443">
        <v>6</v>
      </c>
      <c r="H443">
        <v>2</v>
      </c>
      <c r="I443">
        <v>1</v>
      </c>
      <c r="J443">
        <v>11665497.060000001</v>
      </c>
      <c r="K443" s="27">
        <v>43153</v>
      </c>
      <c r="L443" s="29">
        <f t="shared" si="6"/>
        <v>43243</v>
      </c>
      <c r="M443" s="10"/>
    </row>
    <row r="444" spans="1:13" s="1" customFormat="1" x14ac:dyDescent="0.25">
      <c r="A444" t="s">
        <v>1257</v>
      </c>
      <c r="B444" t="s">
        <v>481</v>
      </c>
      <c r="C444" t="s">
        <v>1258</v>
      </c>
      <c r="D444" t="s">
        <v>10</v>
      </c>
      <c r="E444">
        <v>2</v>
      </c>
      <c r="F444">
        <v>2</v>
      </c>
      <c r="G444">
        <v>6</v>
      </c>
      <c r="H444">
        <v>2</v>
      </c>
      <c r="I444">
        <v>1</v>
      </c>
      <c r="J444">
        <v>7197229.4100000001</v>
      </c>
      <c r="K444" s="27">
        <v>43032</v>
      </c>
      <c r="L444" s="29">
        <f t="shared" si="6"/>
        <v>43122</v>
      </c>
      <c r="M444" s="10"/>
    </row>
    <row r="445" spans="1:13" x14ac:dyDescent="0.25">
      <c r="B445" t="s">
        <v>122</v>
      </c>
      <c r="D445" t="s">
        <v>5</v>
      </c>
      <c r="E445">
        <v>2</v>
      </c>
      <c r="F445">
        <v>2</v>
      </c>
      <c r="G445">
        <v>6</v>
      </c>
      <c r="H445">
        <v>3</v>
      </c>
      <c r="I445">
        <v>1</v>
      </c>
      <c r="J445">
        <f>SUM(J446:J451)</f>
        <v>6183729.0700000003</v>
      </c>
      <c r="K445" s="26"/>
      <c r="L445" s="22"/>
    </row>
    <row r="446" spans="1:13" s="1" customFormat="1" x14ac:dyDescent="0.25">
      <c r="A446" t="s">
        <v>347</v>
      </c>
      <c r="B446" t="s">
        <v>316</v>
      </c>
      <c r="C446"/>
      <c r="D446" t="s">
        <v>10</v>
      </c>
      <c r="E446">
        <v>2</v>
      </c>
      <c r="F446">
        <v>2</v>
      </c>
      <c r="G446">
        <v>6</v>
      </c>
      <c r="H446">
        <v>3</v>
      </c>
      <c r="I446">
        <v>1</v>
      </c>
      <c r="J446">
        <v>1058046.8</v>
      </c>
      <c r="K446" s="27">
        <v>42863</v>
      </c>
      <c r="L446" s="20">
        <f t="shared" si="6"/>
        <v>42953</v>
      </c>
      <c r="M446" s="10"/>
    </row>
    <row r="447" spans="1:13" s="1" customFormat="1" x14ac:dyDescent="0.25">
      <c r="A447" t="s">
        <v>427</v>
      </c>
      <c r="B447" t="s">
        <v>316</v>
      </c>
      <c r="C447"/>
      <c r="D447" t="s">
        <v>10</v>
      </c>
      <c r="E447">
        <v>2</v>
      </c>
      <c r="F447">
        <v>2</v>
      </c>
      <c r="G447">
        <v>6</v>
      </c>
      <c r="H447">
        <v>3</v>
      </c>
      <c r="I447">
        <v>1</v>
      </c>
      <c r="J447">
        <v>1247328.26</v>
      </c>
      <c r="K447" s="27">
        <v>42958</v>
      </c>
      <c r="L447" s="20">
        <f t="shared" si="6"/>
        <v>43048</v>
      </c>
      <c r="M447" s="10"/>
    </row>
    <row r="448" spans="1:13" s="1" customFormat="1" x14ac:dyDescent="0.25">
      <c r="A448" t="s">
        <v>428</v>
      </c>
      <c r="B448" t="s">
        <v>316</v>
      </c>
      <c r="C448"/>
      <c r="D448" t="s">
        <v>10</v>
      </c>
      <c r="E448">
        <v>2</v>
      </c>
      <c r="F448">
        <v>2</v>
      </c>
      <c r="G448">
        <v>6</v>
      </c>
      <c r="H448">
        <v>3</v>
      </c>
      <c r="I448">
        <v>1</v>
      </c>
      <c r="J448">
        <v>1256964.93</v>
      </c>
      <c r="K448" s="27">
        <v>42958</v>
      </c>
      <c r="L448" s="20">
        <f t="shared" si="6"/>
        <v>43048</v>
      </c>
      <c r="M448" s="10"/>
    </row>
    <row r="449" spans="1:13" s="1" customFormat="1" x14ac:dyDescent="0.25">
      <c r="A449" t="s">
        <v>1150</v>
      </c>
      <c r="B449" t="s">
        <v>316</v>
      </c>
      <c r="C449" t="s">
        <v>1001</v>
      </c>
      <c r="D449" t="s">
        <v>10</v>
      </c>
      <c r="E449">
        <v>2</v>
      </c>
      <c r="F449">
        <v>2</v>
      </c>
      <c r="G449">
        <v>6</v>
      </c>
      <c r="H449">
        <v>3</v>
      </c>
      <c r="I449">
        <v>1</v>
      </c>
      <c r="J449">
        <v>1183265.52</v>
      </c>
      <c r="K449" s="27">
        <v>43039</v>
      </c>
      <c r="L449" s="20">
        <f t="shared" si="6"/>
        <v>43129</v>
      </c>
      <c r="M449" s="10"/>
    </row>
    <row r="450" spans="1:13" s="1" customFormat="1" x14ac:dyDescent="0.25">
      <c r="A450" t="s">
        <v>1000</v>
      </c>
      <c r="B450" t="s">
        <v>316</v>
      </c>
      <c r="C450" t="s">
        <v>1001</v>
      </c>
      <c r="D450" t="s">
        <v>10</v>
      </c>
      <c r="E450">
        <v>2</v>
      </c>
      <c r="F450">
        <v>2</v>
      </c>
      <c r="G450">
        <v>6</v>
      </c>
      <c r="H450">
        <v>3</v>
      </c>
      <c r="I450">
        <v>1</v>
      </c>
      <c r="J450">
        <v>1350623.56</v>
      </c>
      <c r="K450" s="27">
        <v>42986</v>
      </c>
      <c r="L450" s="20">
        <f t="shared" si="6"/>
        <v>43076</v>
      </c>
      <c r="M450" s="10"/>
    </row>
    <row r="451" spans="1:13" x14ac:dyDescent="0.25">
      <c r="A451" t="s">
        <v>561</v>
      </c>
      <c r="B451" t="s">
        <v>123</v>
      </c>
      <c r="C451" t="s">
        <v>562</v>
      </c>
      <c r="D451" t="s">
        <v>10</v>
      </c>
      <c r="E451">
        <v>2</v>
      </c>
      <c r="F451">
        <v>2</v>
      </c>
      <c r="G451">
        <v>6</v>
      </c>
      <c r="H451">
        <v>3</v>
      </c>
      <c r="I451">
        <v>1</v>
      </c>
      <c r="J451">
        <v>87500</v>
      </c>
      <c r="K451" s="24">
        <v>42678</v>
      </c>
      <c r="L451" s="20">
        <f t="shared" si="6"/>
        <v>42768</v>
      </c>
    </row>
    <row r="452" spans="1:13" x14ac:dyDescent="0.25">
      <c r="B452" t="s">
        <v>366</v>
      </c>
      <c r="D452" t="s">
        <v>5</v>
      </c>
      <c r="E452">
        <v>2</v>
      </c>
      <c r="F452">
        <v>2</v>
      </c>
      <c r="G452">
        <v>7</v>
      </c>
      <c r="H452">
        <v>1</v>
      </c>
      <c r="I452">
        <v>1</v>
      </c>
      <c r="J452">
        <f>SUM(J453:J454)</f>
        <v>3791807.48</v>
      </c>
      <c r="K452" s="41"/>
      <c r="L452" s="22"/>
    </row>
    <row r="453" spans="1:13" x14ac:dyDescent="0.25">
      <c r="A453" t="s">
        <v>1104</v>
      </c>
      <c r="B453" t="s">
        <v>1081</v>
      </c>
      <c r="C453" t="s">
        <v>1105</v>
      </c>
      <c r="D453" t="s">
        <v>10</v>
      </c>
      <c r="E453">
        <v>2</v>
      </c>
      <c r="F453">
        <v>2</v>
      </c>
      <c r="G453">
        <v>7</v>
      </c>
      <c r="H453">
        <v>1</v>
      </c>
      <c r="I453">
        <v>1</v>
      </c>
      <c r="J453">
        <v>3291057.15</v>
      </c>
      <c r="K453" s="24">
        <v>43004</v>
      </c>
      <c r="L453" s="20">
        <f t="shared" ref="L453:L516" si="7">+K453+90</f>
        <v>43094</v>
      </c>
    </row>
    <row r="454" spans="1:13" x14ac:dyDescent="0.25">
      <c r="A454" t="s">
        <v>1142</v>
      </c>
      <c r="B454" t="s">
        <v>1395</v>
      </c>
      <c r="D454" t="s">
        <v>10</v>
      </c>
      <c r="E454">
        <v>2</v>
      </c>
      <c r="F454">
        <v>2</v>
      </c>
      <c r="G454">
        <v>7</v>
      </c>
      <c r="H454">
        <v>1</v>
      </c>
      <c r="I454">
        <v>1</v>
      </c>
      <c r="J454">
        <v>500750.33</v>
      </c>
      <c r="K454" s="27">
        <v>42643</v>
      </c>
      <c r="L454" s="20">
        <f t="shared" si="7"/>
        <v>42733</v>
      </c>
    </row>
    <row r="455" spans="1:13" x14ac:dyDescent="0.25">
      <c r="B455" t="s">
        <v>125</v>
      </c>
      <c r="D455" t="s">
        <v>5</v>
      </c>
      <c r="E455" t="s">
        <v>13</v>
      </c>
      <c r="F455" t="s">
        <v>13</v>
      </c>
      <c r="G455" t="s">
        <v>18</v>
      </c>
      <c r="H455" t="s">
        <v>11</v>
      </c>
      <c r="I455" t="s">
        <v>13</v>
      </c>
      <c r="J455">
        <f>SUM(J456:J460)</f>
        <v>1749462.6600000001</v>
      </c>
      <c r="K455" s="26"/>
      <c r="L455" s="22"/>
    </row>
    <row r="456" spans="1:13" s="3" customFormat="1" x14ac:dyDescent="0.25">
      <c r="A456" t="s">
        <v>1228</v>
      </c>
      <c r="B456" t="s">
        <v>1229</v>
      </c>
      <c r="C456" t="s">
        <v>1230</v>
      </c>
      <c r="D456" t="s">
        <v>10</v>
      </c>
      <c r="E456" t="s">
        <v>13</v>
      </c>
      <c r="F456" t="s">
        <v>13</v>
      </c>
      <c r="G456" t="s">
        <v>18</v>
      </c>
      <c r="H456" t="s">
        <v>11</v>
      </c>
      <c r="I456" t="s">
        <v>13</v>
      </c>
      <c r="J456">
        <v>160126</v>
      </c>
      <c r="K456" s="27">
        <v>43070</v>
      </c>
      <c r="L456" s="20">
        <f t="shared" si="7"/>
        <v>43160</v>
      </c>
      <c r="M456" s="13"/>
    </row>
    <row r="457" spans="1:13" s="3" customFormat="1" x14ac:dyDescent="0.25">
      <c r="A457" t="s">
        <v>580</v>
      </c>
      <c r="B457" t="s">
        <v>1526</v>
      </c>
      <c r="C457" t="s">
        <v>1527</v>
      </c>
      <c r="D457" t="s">
        <v>10</v>
      </c>
      <c r="E457" t="s">
        <v>13</v>
      </c>
      <c r="F457" t="s">
        <v>13</v>
      </c>
      <c r="G457" t="s">
        <v>18</v>
      </c>
      <c r="H457" t="s">
        <v>11</v>
      </c>
      <c r="I457" t="s">
        <v>13</v>
      </c>
      <c r="J457">
        <v>39648</v>
      </c>
      <c r="K457" s="27">
        <v>43136</v>
      </c>
      <c r="L457" s="20">
        <f t="shared" si="7"/>
        <v>43226</v>
      </c>
      <c r="M457" s="13"/>
    </row>
    <row r="458" spans="1:13" s="3" customFormat="1" x14ac:dyDescent="0.25">
      <c r="A458" t="s">
        <v>466</v>
      </c>
      <c r="B458" t="s">
        <v>1528</v>
      </c>
      <c r="C458" t="s">
        <v>1529</v>
      </c>
      <c r="D458" t="s">
        <v>10</v>
      </c>
      <c r="E458" t="s">
        <v>13</v>
      </c>
      <c r="F458" t="s">
        <v>13</v>
      </c>
      <c r="G458" t="s">
        <v>18</v>
      </c>
      <c r="H458" t="s">
        <v>11</v>
      </c>
      <c r="I458" t="s">
        <v>13</v>
      </c>
      <c r="J458">
        <v>799798.66</v>
      </c>
      <c r="K458" s="27">
        <v>43124</v>
      </c>
      <c r="L458" s="20">
        <f t="shared" si="7"/>
        <v>43214</v>
      </c>
      <c r="M458" s="13"/>
    </row>
    <row r="459" spans="1:13" s="3" customFormat="1" x14ac:dyDescent="0.25">
      <c r="A459" t="s">
        <v>1531</v>
      </c>
      <c r="B459" t="s">
        <v>1426</v>
      </c>
      <c r="C459" t="s">
        <v>1532</v>
      </c>
      <c r="D459" t="s">
        <v>10</v>
      </c>
      <c r="E459" t="s">
        <v>13</v>
      </c>
      <c r="F459" t="s">
        <v>13</v>
      </c>
      <c r="G459" t="s">
        <v>18</v>
      </c>
      <c r="H459" t="s">
        <v>11</v>
      </c>
      <c r="I459" t="s">
        <v>13</v>
      </c>
      <c r="J459">
        <v>159300</v>
      </c>
      <c r="K459" s="27">
        <v>43126</v>
      </c>
      <c r="L459" s="20">
        <f t="shared" si="7"/>
        <v>43216</v>
      </c>
      <c r="M459" s="13"/>
    </row>
    <row r="460" spans="1:13" s="3" customFormat="1" x14ac:dyDescent="0.25">
      <c r="A460" t="s">
        <v>434</v>
      </c>
      <c r="B460" t="s">
        <v>410</v>
      </c>
      <c r="C460"/>
      <c r="D460" t="s">
        <v>10</v>
      </c>
      <c r="E460" t="s">
        <v>13</v>
      </c>
      <c r="F460" t="s">
        <v>13</v>
      </c>
      <c r="G460" t="s">
        <v>18</v>
      </c>
      <c r="H460" t="s">
        <v>11</v>
      </c>
      <c r="I460" t="s">
        <v>13</v>
      </c>
      <c r="J460">
        <v>590590</v>
      </c>
      <c r="K460" s="27">
        <v>42944</v>
      </c>
      <c r="L460" s="20">
        <f t="shared" si="7"/>
        <v>43034</v>
      </c>
      <c r="M460" s="13"/>
    </row>
    <row r="461" spans="1:13" x14ac:dyDescent="0.25">
      <c r="B461" t="s">
        <v>126</v>
      </c>
      <c r="D461" t="s">
        <v>5</v>
      </c>
      <c r="E461">
        <v>2</v>
      </c>
      <c r="F461">
        <v>2</v>
      </c>
      <c r="G461">
        <v>7</v>
      </c>
      <c r="H461">
        <v>2</v>
      </c>
      <c r="I461">
        <v>3</v>
      </c>
      <c r="J461">
        <f>SUM(J462:J465)</f>
        <v>1200007.9500000002</v>
      </c>
      <c r="K461" s="15"/>
      <c r="L461" s="22"/>
    </row>
    <row r="462" spans="1:13" x14ac:dyDescent="0.25">
      <c r="A462" t="s">
        <v>563</v>
      </c>
      <c r="B462" t="s">
        <v>129</v>
      </c>
      <c r="C462" t="s">
        <v>564</v>
      </c>
      <c r="D462" t="s">
        <v>10</v>
      </c>
      <c r="E462">
        <v>2</v>
      </c>
      <c r="F462">
        <v>2</v>
      </c>
      <c r="G462">
        <v>7</v>
      </c>
      <c r="H462">
        <v>2</v>
      </c>
      <c r="I462">
        <v>3</v>
      </c>
      <c r="J462">
        <v>254693.02</v>
      </c>
      <c r="K462" s="24">
        <v>42439</v>
      </c>
      <c r="L462" s="20">
        <f t="shared" si="7"/>
        <v>42529</v>
      </c>
    </row>
    <row r="463" spans="1:13" x14ac:dyDescent="0.25">
      <c r="A463" t="s">
        <v>1242</v>
      </c>
      <c r="B463" t="s">
        <v>1243</v>
      </c>
      <c r="C463" t="s">
        <v>1244</v>
      </c>
      <c r="D463" t="s">
        <v>10</v>
      </c>
      <c r="E463">
        <v>2</v>
      </c>
      <c r="F463">
        <v>2</v>
      </c>
      <c r="G463">
        <v>7</v>
      </c>
      <c r="H463">
        <v>2</v>
      </c>
      <c r="I463">
        <v>3</v>
      </c>
      <c r="J463">
        <v>61232</v>
      </c>
      <c r="K463" s="24"/>
      <c r="L463" s="20">
        <f t="shared" si="7"/>
        <v>90</v>
      </c>
    </row>
    <row r="464" spans="1:13" x14ac:dyDescent="0.25">
      <c r="A464" t="s">
        <v>1245</v>
      </c>
      <c r="B464" t="s">
        <v>1243</v>
      </c>
      <c r="C464" t="s">
        <v>1244</v>
      </c>
      <c r="D464" t="s">
        <v>10</v>
      </c>
      <c r="E464">
        <v>2</v>
      </c>
      <c r="F464">
        <v>2</v>
      </c>
      <c r="G464">
        <v>7</v>
      </c>
      <c r="H464">
        <v>2</v>
      </c>
      <c r="I464">
        <v>3</v>
      </c>
      <c r="J464">
        <v>262080</v>
      </c>
      <c r="K464" s="24">
        <v>43090</v>
      </c>
      <c r="L464" s="20">
        <f t="shared" si="7"/>
        <v>43180</v>
      </c>
    </row>
    <row r="465" spans="1:12" x14ac:dyDescent="0.25">
      <c r="A465" t="s">
        <v>128</v>
      </c>
      <c r="B465" t="s">
        <v>127</v>
      </c>
      <c r="D465" t="s">
        <v>10</v>
      </c>
      <c r="E465">
        <v>2</v>
      </c>
      <c r="F465">
        <v>2</v>
      </c>
      <c r="G465">
        <v>7</v>
      </c>
      <c r="H465">
        <v>2</v>
      </c>
      <c r="I465">
        <v>3</v>
      </c>
      <c r="J465">
        <v>622002.93000000005</v>
      </c>
      <c r="K465" s="24">
        <v>42621</v>
      </c>
      <c r="L465" s="20">
        <f t="shared" si="7"/>
        <v>42711</v>
      </c>
    </row>
    <row r="466" spans="1:12" ht="27.75" customHeight="1" x14ac:dyDescent="0.25">
      <c r="B466" t="s">
        <v>130</v>
      </c>
      <c r="D466" t="s">
        <v>5</v>
      </c>
      <c r="E466">
        <v>2</v>
      </c>
      <c r="F466">
        <v>2</v>
      </c>
      <c r="G466">
        <v>7</v>
      </c>
      <c r="H466">
        <v>2</v>
      </c>
      <c r="I466">
        <v>6</v>
      </c>
      <c r="J466">
        <f>SUM(J467:J562)</f>
        <v>34021986.859999992</v>
      </c>
      <c r="K466" s="31"/>
      <c r="L466" s="22"/>
    </row>
    <row r="467" spans="1:12" x14ac:dyDescent="0.25">
      <c r="A467" t="s">
        <v>132</v>
      </c>
      <c r="B467" t="s">
        <v>131</v>
      </c>
      <c r="C467" t="s">
        <v>447</v>
      </c>
      <c r="D467" t="s">
        <v>10</v>
      </c>
      <c r="E467">
        <v>2</v>
      </c>
      <c r="F467">
        <v>2</v>
      </c>
      <c r="G467">
        <v>7</v>
      </c>
      <c r="H467">
        <v>2</v>
      </c>
      <c r="I467">
        <v>6</v>
      </c>
      <c r="J467">
        <v>273885.28000000003</v>
      </c>
      <c r="K467" s="27">
        <v>41254</v>
      </c>
      <c r="L467" s="20">
        <f t="shared" si="7"/>
        <v>41344</v>
      </c>
    </row>
    <row r="468" spans="1:12" x14ac:dyDescent="0.25">
      <c r="A468" t="s">
        <v>132</v>
      </c>
      <c r="B468" t="s">
        <v>131</v>
      </c>
      <c r="C468" t="s">
        <v>447</v>
      </c>
      <c r="D468" t="s">
        <v>10</v>
      </c>
      <c r="E468">
        <v>2</v>
      </c>
      <c r="F468">
        <v>2</v>
      </c>
      <c r="G468">
        <v>7</v>
      </c>
      <c r="H468">
        <v>2</v>
      </c>
      <c r="I468">
        <v>6</v>
      </c>
      <c r="J468">
        <v>269514.40000000002</v>
      </c>
      <c r="K468" s="27">
        <v>41254</v>
      </c>
      <c r="L468" s="20">
        <f t="shared" si="7"/>
        <v>41344</v>
      </c>
    </row>
    <row r="469" spans="1:12" x14ac:dyDescent="0.25">
      <c r="A469" t="s">
        <v>132</v>
      </c>
      <c r="B469" t="s">
        <v>131</v>
      </c>
      <c r="C469" t="s">
        <v>447</v>
      </c>
      <c r="D469" t="s">
        <v>10</v>
      </c>
      <c r="E469">
        <v>2</v>
      </c>
      <c r="F469">
        <v>2</v>
      </c>
      <c r="G469">
        <v>7</v>
      </c>
      <c r="H469">
        <v>2</v>
      </c>
      <c r="I469">
        <v>6</v>
      </c>
      <c r="J469">
        <v>28652</v>
      </c>
      <c r="K469" s="27">
        <v>41259</v>
      </c>
      <c r="L469" s="20">
        <f t="shared" si="7"/>
        <v>41349</v>
      </c>
    </row>
    <row r="470" spans="1:12" x14ac:dyDescent="0.25">
      <c r="A470" t="s">
        <v>132</v>
      </c>
      <c r="B470" t="s">
        <v>131</v>
      </c>
      <c r="C470" t="s">
        <v>447</v>
      </c>
      <c r="D470" t="s">
        <v>10</v>
      </c>
      <c r="E470">
        <v>2</v>
      </c>
      <c r="F470">
        <v>2</v>
      </c>
      <c r="G470">
        <v>7</v>
      </c>
      <c r="H470">
        <v>2</v>
      </c>
      <c r="I470">
        <v>6</v>
      </c>
      <c r="J470">
        <v>47517.08</v>
      </c>
      <c r="K470" s="27">
        <v>41270</v>
      </c>
      <c r="L470" s="20">
        <f t="shared" si="7"/>
        <v>41360</v>
      </c>
    </row>
    <row r="471" spans="1:12" x14ac:dyDescent="0.25">
      <c r="A471" t="s">
        <v>132</v>
      </c>
      <c r="B471" t="s">
        <v>131</v>
      </c>
      <c r="C471" t="s">
        <v>447</v>
      </c>
      <c r="D471" t="s">
        <v>10</v>
      </c>
      <c r="E471">
        <v>2</v>
      </c>
      <c r="F471">
        <v>2</v>
      </c>
      <c r="G471">
        <v>7</v>
      </c>
      <c r="H471">
        <v>2</v>
      </c>
      <c r="I471">
        <v>6</v>
      </c>
      <c r="J471">
        <v>16241</v>
      </c>
      <c r="K471" s="27">
        <v>41275</v>
      </c>
      <c r="L471" s="20">
        <f t="shared" si="7"/>
        <v>41365</v>
      </c>
    </row>
    <row r="472" spans="1:12" x14ac:dyDescent="0.25">
      <c r="A472" t="s">
        <v>132</v>
      </c>
      <c r="B472" t="s">
        <v>131</v>
      </c>
      <c r="C472" t="s">
        <v>447</v>
      </c>
      <c r="D472" t="s">
        <v>10</v>
      </c>
      <c r="E472">
        <v>2</v>
      </c>
      <c r="F472">
        <v>2</v>
      </c>
      <c r="G472">
        <v>7</v>
      </c>
      <c r="H472">
        <v>2</v>
      </c>
      <c r="I472">
        <v>6</v>
      </c>
      <c r="J472">
        <v>32152.639999999999</v>
      </c>
      <c r="K472" s="27">
        <v>41320</v>
      </c>
      <c r="L472" s="20">
        <f t="shared" si="7"/>
        <v>41410</v>
      </c>
    </row>
    <row r="473" spans="1:12" x14ac:dyDescent="0.25">
      <c r="A473" t="s">
        <v>1690</v>
      </c>
      <c r="B473" t="s">
        <v>22</v>
      </c>
      <c r="C473" t="s">
        <v>447</v>
      </c>
      <c r="D473" t="s">
        <v>10</v>
      </c>
      <c r="E473">
        <v>2</v>
      </c>
      <c r="F473">
        <v>2</v>
      </c>
      <c r="G473">
        <v>7</v>
      </c>
      <c r="H473">
        <v>2</v>
      </c>
      <c r="I473">
        <v>6</v>
      </c>
      <c r="J473">
        <v>445672.9</v>
      </c>
      <c r="K473" s="27">
        <v>43150</v>
      </c>
      <c r="L473" s="20">
        <f t="shared" si="7"/>
        <v>43240</v>
      </c>
    </row>
    <row r="474" spans="1:12" x14ac:dyDescent="0.25">
      <c r="A474" t="s">
        <v>939</v>
      </c>
      <c r="B474" t="s">
        <v>363</v>
      </c>
      <c r="C474" t="s">
        <v>447</v>
      </c>
      <c r="D474" t="s">
        <v>10</v>
      </c>
      <c r="E474">
        <v>2</v>
      </c>
      <c r="F474">
        <v>2</v>
      </c>
      <c r="G474">
        <v>7</v>
      </c>
      <c r="H474">
        <v>2</v>
      </c>
      <c r="I474">
        <v>6</v>
      </c>
      <c r="J474">
        <v>72558.2</v>
      </c>
      <c r="K474" s="42">
        <v>42921</v>
      </c>
      <c r="L474" s="20">
        <f t="shared" si="7"/>
        <v>43011</v>
      </c>
    </row>
    <row r="475" spans="1:12" x14ac:dyDescent="0.25">
      <c r="A475" t="s">
        <v>1226</v>
      </c>
      <c r="B475" t="s">
        <v>362</v>
      </c>
      <c r="C475" t="s">
        <v>447</v>
      </c>
      <c r="D475" t="s">
        <v>10</v>
      </c>
      <c r="E475">
        <v>2</v>
      </c>
      <c r="F475">
        <v>2</v>
      </c>
      <c r="G475">
        <v>7</v>
      </c>
      <c r="H475">
        <v>2</v>
      </c>
      <c r="I475">
        <v>6</v>
      </c>
      <c r="J475">
        <v>697987.86</v>
      </c>
      <c r="K475" s="42">
        <v>43031</v>
      </c>
      <c r="L475" s="20">
        <f t="shared" si="7"/>
        <v>43121</v>
      </c>
    </row>
    <row r="476" spans="1:12" x14ac:dyDescent="0.25">
      <c r="A476" t="s">
        <v>1201</v>
      </c>
      <c r="B476" t="s">
        <v>362</v>
      </c>
      <c r="C476" t="s">
        <v>447</v>
      </c>
      <c r="D476" t="s">
        <v>10</v>
      </c>
      <c r="E476">
        <v>2</v>
      </c>
      <c r="F476">
        <v>2</v>
      </c>
      <c r="G476">
        <v>7</v>
      </c>
      <c r="H476">
        <v>2</v>
      </c>
      <c r="I476">
        <v>6</v>
      </c>
      <c r="J476">
        <v>208541.4</v>
      </c>
      <c r="K476" s="42">
        <v>43052</v>
      </c>
      <c r="L476" s="20">
        <f t="shared" si="7"/>
        <v>43142</v>
      </c>
    </row>
    <row r="477" spans="1:12" x14ac:dyDescent="0.25">
      <c r="A477" t="s">
        <v>1634</v>
      </c>
      <c r="B477" t="s">
        <v>362</v>
      </c>
      <c r="C477" t="s">
        <v>447</v>
      </c>
      <c r="D477" t="s">
        <v>10</v>
      </c>
      <c r="E477">
        <v>2</v>
      </c>
      <c r="F477">
        <v>2</v>
      </c>
      <c r="G477">
        <v>7</v>
      </c>
      <c r="H477">
        <v>2</v>
      </c>
      <c r="I477">
        <v>6</v>
      </c>
      <c r="J477">
        <v>88865.8</v>
      </c>
      <c r="K477" s="42">
        <v>43140</v>
      </c>
      <c r="L477" s="20">
        <f t="shared" si="7"/>
        <v>43230</v>
      </c>
    </row>
    <row r="478" spans="1:12" x14ac:dyDescent="0.25">
      <c r="A478" t="s">
        <v>1200</v>
      </c>
      <c r="B478" t="s">
        <v>20</v>
      </c>
      <c r="C478" t="s">
        <v>447</v>
      </c>
      <c r="D478" t="s">
        <v>10</v>
      </c>
      <c r="E478">
        <v>2</v>
      </c>
      <c r="F478">
        <v>2</v>
      </c>
      <c r="G478">
        <v>7</v>
      </c>
      <c r="H478">
        <v>2</v>
      </c>
      <c r="I478">
        <v>6</v>
      </c>
      <c r="J478">
        <v>58502.82</v>
      </c>
      <c r="K478" s="42">
        <v>43140</v>
      </c>
      <c r="L478" s="20">
        <f t="shared" si="7"/>
        <v>43230</v>
      </c>
    </row>
    <row r="479" spans="1:12" x14ac:dyDescent="0.25">
      <c r="A479" t="s">
        <v>1590</v>
      </c>
      <c r="B479" t="s">
        <v>19</v>
      </c>
      <c r="C479" t="s">
        <v>447</v>
      </c>
      <c r="D479" t="s">
        <v>10</v>
      </c>
      <c r="E479">
        <v>2</v>
      </c>
      <c r="F479">
        <v>2</v>
      </c>
      <c r="G479">
        <v>7</v>
      </c>
      <c r="H479">
        <v>2</v>
      </c>
      <c r="I479">
        <v>6</v>
      </c>
      <c r="J479">
        <v>728473</v>
      </c>
      <c r="K479" s="42">
        <v>43133</v>
      </c>
      <c r="L479" s="20">
        <f t="shared" si="7"/>
        <v>43223</v>
      </c>
    </row>
    <row r="480" spans="1:12" x14ac:dyDescent="0.25">
      <c r="A480" t="s">
        <v>1591</v>
      </c>
      <c r="B480" t="s">
        <v>1049</v>
      </c>
      <c r="C480" t="s">
        <v>447</v>
      </c>
      <c r="D480" t="s">
        <v>10</v>
      </c>
      <c r="E480">
        <v>2</v>
      </c>
      <c r="F480">
        <v>2</v>
      </c>
      <c r="G480">
        <v>7</v>
      </c>
      <c r="H480">
        <v>2</v>
      </c>
      <c r="I480">
        <v>6</v>
      </c>
      <c r="J480">
        <v>753247.1</v>
      </c>
      <c r="K480" s="42">
        <v>43131</v>
      </c>
      <c r="L480" s="20">
        <f t="shared" si="7"/>
        <v>43221</v>
      </c>
    </row>
    <row r="481" spans="1:12" x14ac:dyDescent="0.25">
      <c r="A481" t="s">
        <v>21</v>
      </c>
      <c r="B481" t="s">
        <v>19</v>
      </c>
      <c r="C481" t="s">
        <v>447</v>
      </c>
      <c r="D481" t="s">
        <v>10</v>
      </c>
      <c r="E481">
        <v>2</v>
      </c>
      <c r="F481">
        <v>2</v>
      </c>
      <c r="G481">
        <v>7</v>
      </c>
      <c r="H481">
        <v>2</v>
      </c>
      <c r="I481">
        <v>6</v>
      </c>
      <c r="J481">
        <v>102070</v>
      </c>
      <c r="K481" s="34">
        <v>42711</v>
      </c>
      <c r="L481" s="20">
        <f t="shared" si="7"/>
        <v>42801</v>
      </c>
    </row>
    <row r="482" spans="1:12" x14ac:dyDescent="0.25">
      <c r="A482" t="s">
        <v>1080</v>
      </c>
      <c r="B482" t="s">
        <v>1071</v>
      </c>
      <c r="C482" t="s">
        <v>447</v>
      </c>
      <c r="D482" t="s">
        <v>10</v>
      </c>
      <c r="E482">
        <v>2</v>
      </c>
      <c r="F482">
        <v>2</v>
      </c>
      <c r="G482">
        <v>7</v>
      </c>
      <c r="H482">
        <v>2</v>
      </c>
      <c r="I482">
        <v>6</v>
      </c>
      <c r="J482">
        <v>37125.49</v>
      </c>
      <c r="K482" s="34">
        <v>43004</v>
      </c>
      <c r="L482" s="20">
        <f t="shared" si="7"/>
        <v>43094</v>
      </c>
    </row>
    <row r="483" spans="1:12" x14ac:dyDescent="0.25">
      <c r="A483" t="s">
        <v>1573</v>
      </c>
      <c r="B483" t="s">
        <v>363</v>
      </c>
      <c r="C483" t="s">
        <v>447</v>
      </c>
      <c r="D483" t="s">
        <v>10</v>
      </c>
      <c r="E483">
        <v>2</v>
      </c>
      <c r="F483">
        <v>2</v>
      </c>
      <c r="G483">
        <v>7</v>
      </c>
      <c r="H483">
        <v>2</v>
      </c>
      <c r="I483">
        <v>6</v>
      </c>
      <c r="J483">
        <v>118684.4</v>
      </c>
      <c r="K483" s="42">
        <v>43123</v>
      </c>
      <c r="L483" s="20">
        <f t="shared" si="7"/>
        <v>43213</v>
      </c>
    </row>
    <row r="484" spans="1:12" x14ac:dyDescent="0.25">
      <c r="A484" t="s">
        <v>417</v>
      </c>
      <c r="B484" t="s">
        <v>1071</v>
      </c>
      <c r="C484" t="s">
        <v>447</v>
      </c>
      <c r="D484" t="s">
        <v>10</v>
      </c>
      <c r="E484">
        <v>2</v>
      </c>
      <c r="F484">
        <v>2</v>
      </c>
      <c r="G484">
        <v>7</v>
      </c>
      <c r="H484">
        <v>2</v>
      </c>
      <c r="I484">
        <v>6</v>
      </c>
      <c r="J484">
        <v>28550.69</v>
      </c>
      <c r="K484" s="34">
        <v>43039</v>
      </c>
      <c r="L484" s="20">
        <f t="shared" si="7"/>
        <v>43129</v>
      </c>
    </row>
    <row r="485" spans="1:12" x14ac:dyDescent="0.25">
      <c r="A485" t="s">
        <v>1672</v>
      </c>
      <c r="B485" t="s">
        <v>1689</v>
      </c>
      <c r="C485" t="s">
        <v>447</v>
      </c>
      <c r="D485" t="s">
        <v>10</v>
      </c>
      <c r="E485">
        <v>2</v>
      </c>
      <c r="F485">
        <v>2</v>
      </c>
      <c r="G485">
        <v>7</v>
      </c>
      <c r="H485">
        <v>2</v>
      </c>
      <c r="I485">
        <v>6</v>
      </c>
      <c r="J485">
        <v>8201.59</v>
      </c>
      <c r="K485" s="34">
        <v>43145</v>
      </c>
      <c r="L485" s="20">
        <f t="shared" si="7"/>
        <v>43235</v>
      </c>
    </row>
    <row r="486" spans="1:12" x14ac:dyDescent="0.25">
      <c r="A486" t="s">
        <v>1016</v>
      </c>
      <c r="B486" t="s">
        <v>317</v>
      </c>
      <c r="C486" t="s">
        <v>447</v>
      </c>
      <c r="D486" t="s">
        <v>10</v>
      </c>
      <c r="E486">
        <v>2</v>
      </c>
      <c r="F486">
        <v>2</v>
      </c>
      <c r="G486">
        <v>7</v>
      </c>
      <c r="H486">
        <v>2</v>
      </c>
      <c r="I486">
        <v>6</v>
      </c>
      <c r="J486">
        <v>162556.79999999999</v>
      </c>
      <c r="K486" s="34">
        <v>42816</v>
      </c>
      <c r="L486" s="20">
        <f t="shared" si="7"/>
        <v>42906</v>
      </c>
    </row>
    <row r="487" spans="1:12" x14ac:dyDescent="0.25">
      <c r="A487" t="s">
        <v>1205</v>
      </c>
      <c r="B487" t="s">
        <v>22</v>
      </c>
      <c r="C487" t="s">
        <v>447</v>
      </c>
      <c r="D487" t="s">
        <v>10</v>
      </c>
      <c r="E487">
        <v>2</v>
      </c>
      <c r="F487">
        <v>2</v>
      </c>
      <c r="G487">
        <v>7</v>
      </c>
      <c r="H487">
        <v>2</v>
      </c>
      <c r="I487">
        <v>6</v>
      </c>
      <c r="J487">
        <v>555125.1</v>
      </c>
      <c r="K487" s="43">
        <v>43052</v>
      </c>
      <c r="L487" s="20">
        <f t="shared" si="7"/>
        <v>43142</v>
      </c>
    </row>
    <row r="488" spans="1:12" x14ac:dyDescent="0.25">
      <c r="A488" t="s">
        <v>1207</v>
      </c>
      <c r="B488" t="s">
        <v>22</v>
      </c>
      <c r="C488" t="s">
        <v>447</v>
      </c>
      <c r="D488" t="s">
        <v>10</v>
      </c>
      <c r="E488">
        <v>2</v>
      </c>
      <c r="F488">
        <v>2</v>
      </c>
      <c r="G488">
        <v>7</v>
      </c>
      <c r="H488">
        <v>2</v>
      </c>
      <c r="I488">
        <v>6</v>
      </c>
      <c r="J488">
        <v>115232.9</v>
      </c>
      <c r="K488" s="43">
        <v>43049</v>
      </c>
      <c r="L488" s="20">
        <f t="shared" si="7"/>
        <v>43139</v>
      </c>
    </row>
    <row r="489" spans="1:12" x14ac:dyDescent="0.25">
      <c r="A489" t="s">
        <v>1206</v>
      </c>
      <c r="B489" t="s">
        <v>24</v>
      </c>
      <c r="C489" t="s">
        <v>447</v>
      </c>
      <c r="D489" t="s">
        <v>10</v>
      </c>
      <c r="E489">
        <v>2</v>
      </c>
      <c r="F489">
        <v>2</v>
      </c>
      <c r="G489">
        <v>7</v>
      </c>
      <c r="H489">
        <v>2</v>
      </c>
      <c r="I489">
        <v>6</v>
      </c>
      <c r="J489">
        <v>133315.88</v>
      </c>
      <c r="K489" s="43">
        <v>43052</v>
      </c>
      <c r="L489" s="20">
        <f t="shared" si="7"/>
        <v>43142</v>
      </c>
    </row>
    <row r="490" spans="1:12" x14ac:dyDescent="0.25">
      <c r="A490" t="s">
        <v>1691</v>
      </c>
      <c r="B490" t="s">
        <v>24</v>
      </c>
      <c r="C490" t="s">
        <v>447</v>
      </c>
      <c r="D490" t="s">
        <v>10</v>
      </c>
      <c r="E490">
        <v>2</v>
      </c>
      <c r="F490">
        <v>2</v>
      </c>
      <c r="G490">
        <v>7</v>
      </c>
      <c r="H490">
        <v>2</v>
      </c>
      <c r="I490">
        <v>6</v>
      </c>
      <c r="J490">
        <v>83732.800000000003</v>
      </c>
      <c r="K490" s="43">
        <v>43147</v>
      </c>
      <c r="L490" s="20">
        <f t="shared" si="7"/>
        <v>43237</v>
      </c>
    </row>
    <row r="491" spans="1:12" x14ac:dyDescent="0.25">
      <c r="A491" t="s">
        <v>1163</v>
      </c>
      <c r="B491" t="s">
        <v>23</v>
      </c>
      <c r="C491" t="s">
        <v>447</v>
      </c>
      <c r="D491" t="s">
        <v>10</v>
      </c>
      <c r="E491">
        <v>2</v>
      </c>
      <c r="F491">
        <v>2</v>
      </c>
      <c r="G491">
        <v>7</v>
      </c>
      <c r="H491">
        <v>2</v>
      </c>
      <c r="I491">
        <v>6</v>
      </c>
      <c r="J491">
        <v>374555.6</v>
      </c>
      <c r="K491" s="42">
        <v>43033</v>
      </c>
      <c r="L491" s="20">
        <f t="shared" si="7"/>
        <v>43123</v>
      </c>
    </row>
    <row r="492" spans="1:12" x14ac:dyDescent="0.25">
      <c r="A492" t="s">
        <v>1179</v>
      </c>
      <c r="B492" t="s">
        <v>315</v>
      </c>
      <c r="C492" t="s">
        <v>447</v>
      </c>
      <c r="D492" t="s">
        <v>10</v>
      </c>
      <c r="E492">
        <v>2</v>
      </c>
      <c r="F492">
        <v>2</v>
      </c>
      <c r="G492">
        <v>7</v>
      </c>
      <c r="H492">
        <v>2</v>
      </c>
      <c r="I492">
        <v>6</v>
      </c>
      <c r="J492">
        <v>110635.62</v>
      </c>
      <c r="K492" s="42">
        <v>43040</v>
      </c>
      <c r="L492" s="20">
        <f t="shared" si="7"/>
        <v>43130</v>
      </c>
    </row>
    <row r="493" spans="1:12" x14ac:dyDescent="0.25">
      <c r="A493" t="s">
        <v>1514</v>
      </c>
      <c r="B493" t="s">
        <v>315</v>
      </c>
      <c r="C493" t="s">
        <v>447</v>
      </c>
      <c r="D493" t="s">
        <v>10</v>
      </c>
      <c r="E493">
        <v>2</v>
      </c>
      <c r="F493">
        <v>2</v>
      </c>
      <c r="G493">
        <v>7</v>
      </c>
      <c r="H493">
        <v>2</v>
      </c>
      <c r="I493">
        <v>6</v>
      </c>
      <c r="J493">
        <v>91875.86</v>
      </c>
      <c r="K493" s="42">
        <v>43040</v>
      </c>
      <c r="L493" s="20">
        <f t="shared" si="7"/>
        <v>43130</v>
      </c>
    </row>
    <row r="494" spans="1:12" x14ac:dyDescent="0.25">
      <c r="A494" t="s">
        <v>1180</v>
      </c>
      <c r="B494" t="s">
        <v>315</v>
      </c>
      <c r="C494" t="s">
        <v>447</v>
      </c>
      <c r="D494" t="s">
        <v>10</v>
      </c>
      <c r="E494">
        <v>2</v>
      </c>
      <c r="F494">
        <v>2</v>
      </c>
      <c r="G494">
        <v>7</v>
      </c>
      <c r="H494">
        <v>2</v>
      </c>
      <c r="I494">
        <v>6</v>
      </c>
      <c r="J494">
        <v>110676.15</v>
      </c>
      <c r="K494" s="42">
        <v>43041</v>
      </c>
      <c r="L494" s="20">
        <f t="shared" si="7"/>
        <v>43131</v>
      </c>
    </row>
    <row r="495" spans="1:12" x14ac:dyDescent="0.25">
      <c r="A495" t="s">
        <v>1519</v>
      </c>
      <c r="B495" t="s">
        <v>20</v>
      </c>
      <c r="C495" t="s">
        <v>447</v>
      </c>
      <c r="D495" t="s">
        <v>10</v>
      </c>
      <c r="E495">
        <v>2</v>
      </c>
      <c r="F495">
        <v>2</v>
      </c>
      <c r="G495">
        <v>7</v>
      </c>
      <c r="H495">
        <v>2</v>
      </c>
      <c r="I495">
        <v>6</v>
      </c>
      <c r="J495">
        <v>1274172.8799999999</v>
      </c>
      <c r="K495" s="42">
        <v>43123</v>
      </c>
      <c r="L495" s="29">
        <f t="shared" si="7"/>
        <v>43213</v>
      </c>
    </row>
    <row r="496" spans="1:12" x14ac:dyDescent="0.25">
      <c r="A496" t="s">
        <v>418</v>
      </c>
      <c r="B496" t="s">
        <v>20</v>
      </c>
      <c r="C496" t="s">
        <v>447</v>
      </c>
      <c r="D496" t="s">
        <v>10</v>
      </c>
      <c r="E496">
        <v>2</v>
      </c>
      <c r="F496">
        <v>2</v>
      </c>
      <c r="G496">
        <v>7</v>
      </c>
      <c r="H496">
        <v>2</v>
      </c>
      <c r="I496">
        <v>6</v>
      </c>
      <c r="J496">
        <v>854988.68</v>
      </c>
      <c r="K496" s="42">
        <v>43040</v>
      </c>
      <c r="L496" s="20">
        <f t="shared" si="7"/>
        <v>43130</v>
      </c>
    </row>
    <row r="497" spans="1:12" x14ac:dyDescent="0.25">
      <c r="A497" t="s">
        <v>1147</v>
      </c>
      <c r="B497" t="s">
        <v>1049</v>
      </c>
      <c r="C497" t="s">
        <v>447</v>
      </c>
      <c r="D497" t="s">
        <v>10</v>
      </c>
      <c r="E497">
        <v>2</v>
      </c>
      <c r="F497">
        <v>2</v>
      </c>
      <c r="G497">
        <v>7</v>
      </c>
      <c r="H497">
        <v>2</v>
      </c>
      <c r="I497">
        <v>6</v>
      </c>
      <c r="J497">
        <v>169861</v>
      </c>
      <c r="K497" s="34">
        <v>42997</v>
      </c>
      <c r="L497" s="20">
        <f t="shared" si="7"/>
        <v>43087</v>
      </c>
    </row>
    <row r="498" spans="1:12" x14ac:dyDescent="0.25">
      <c r="A498" t="s">
        <v>1149</v>
      </c>
      <c r="B498" t="s">
        <v>1049</v>
      </c>
      <c r="C498" t="s">
        <v>447</v>
      </c>
      <c r="D498" t="s">
        <v>10</v>
      </c>
      <c r="E498">
        <v>2</v>
      </c>
      <c r="F498">
        <v>2</v>
      </c>
      <c r="G498">
        <v>7</v>
      </c>
      <c r="H498">
        <v>2</v>
      </c>
      <c r="I498">
        <v>6</v>
      </c>
      <c r="J498">
        <v>418457.5</v>
      </c>
      <c r="K498" s="34">
        <v>43027</v>
      </c>
      <c r="L498" s="20">
        <f t="shared" si="7"/>
        <v>43117</v>
      </c>
    </row>
    <row r="499" spans="1:12" x14ac:dyDescent="0.25">
      <c r="A499" t="s">
        <v>1222</v>
      </c>
      <c r="B499" t="s">
        <v>1049</v>
      </c>
      <c r="C499" t="s">
        <v>447</v>
      </c>
      <c r="D499" t="s">
        <v>10</v>
      </c>
      <c r="E499">
        <v>2</v>
      </c>
      <c r="F499">
        <v>2</v>
      </c>
      <c r="G499">
        <v>7</v>
      </c>
      <c r="H499">
        <v>2</v>
      </c>
      <c r="I499">
        <v>6</v>
      </c>
      <c r="J499">
        <v>561084.1</v>
      </c>
      <c r="K499" s="34">
        <v>43056</v>
      </c>
      <c r="L499" s="20">
        <f t="shared" si="7"/>
        <v>43146</v>
      </c>
    </row>
    <row r="500" spans="1:12" x14ac:dyDescent="0.25">
      <c r="A500" t="s">
        <v>1221</v>
      </c>
      <c r="B500" t="s">
        <v>1049</v>
      </c>
      <c r="C500" t="s">
        <v>447</v>
      </c>
      <c r="D500" t="s">
        <v>10</v>
      </c>
      <c r="E500">
        <v>2</v>
      </c>
      <c r="F500">
        <v>2</v>
      </c>
      <c r="G500">
        <v>7</v>
      </c>
      <c r="H500">
        <v>2</v>
      </c>
      <c r="I500">
        <v>6</v>
      </c>
      <c r="J500">
        <v>140414.1</v>
      </c>
      <c r="K500" s="34">
        <v>43056</v>
      </c>
      <c r="L500" s="20">
        <f t="shared" si="7"/>
        <v>43146</v>
      </c>
    </row>
    <row r="501" spans="1:12" x14ac:dyDescent="0.25">
      <c r="A501" t="s">
        <v>920</v>
      </c>
      <c r="B501" t="s">
        <v>24</v>
      </c>
      <c r="C501" t="s">
        <v>921</v>
      </c>
      <c r="D501" t="s">
        <v>10</v>
      </c>
      <c r="E501">
        <v>2</v>
      </c>
      <c r="F501">
        <v>2</v>
      </c>
      <c r="G501">
        <v>7</v>
      </c>
      <c r="H501">
        <v>2</v>
      </c>
      <c r="I501">
        <v>6</v>
      </c>
      <c r="J501">
        <v>11442.94</v>
      </c>
      <c r="K501" s="27">
        <v>41397</v>
      </c>
      <c r="L501" s="20">
        <f t="shared" si="7"/>
        <v>41487</v>
      </c>
    </row>
    <row r="502" spans="1:12" x14ac:dyDescent="0.25">
      <c r="A502" t="s">
        <v>1298</v>
      </c>
      <c r="B502" t="s">
        <v>315</v>
      </c>
      <c r="C502" t="s">
        <v>447</v>
      </c>
      <c r="D502" t="s">
        <v>10</v>
      </c>
      <c r="E502">
        <v>2</v>
      </c>
      <c r="F502">
        <v>2</v>
      </c>
      <c r="G502">
        <v>7</v>
      </c>
      <c r="H502">
        <v>2</v>
      </c>
      <c r="I502">
        <v>6</v>
      </c>
      <c r="J502">
        <v>80540.97</v>
      </c>
      <c r="K502" s="27">
        <v>43081</v>
      </c>
      <c r="L502" s="20">
        <f t="shared" si="7"/>
        <v>43171</v>
      </c>
    </row>
    <row r="503" spans="1:12" x14ac:dyDescent="0.25">
      <c r="A503" t="s">
        <v>1302</v>
      </c>
      <c r="B503" t="s">
        <v>315</v>
      </c>
      <c r="C503" t="s">
        <v>447</v>
      </c>
      <c r="D503" t="s">
        <v>10</v>
      </c>
      <c r="E503">
        <v>2</v>
      </c>
      <c r="F503">
        <v>2</v>
      </c>
      <c r="G503">
        <v>7</v>
      </c>
      <c r="H503">
        <v>2</v>
      </c>
      <c r="I503">
        <v>6</v>
      </c>
      <c r="J503">
        <v>63669.38</v>
      </c>
      <c r="K503" s="27">
        <v>43123</v>
      </c>
      <c r="L503" s="20">
        <f t="shared" si="7"/>
        <v>43213</v>
      </c>
    </row>
    <row r="504" spans="1:12" x14ac:dyDescent="0.25">
      <c r="A504" t="s">
        <v>1499</v>
      </c>
      <c r="B504" t="s">
        <v>20</v>
      </c>
      <c r="C504" t="s">
        <v>447</v>
      </c>
      <c r="D504" t="s">
        <v>10</v>
      </c>
      <c r="E504">
        <v>2</v>
      </c>
      <c r="F504">
        <v>2</v>
      </c>
      <c r="G504">
        <v>7</v>
      </c>
      <c r="H504">
        <v>2</v>
      </c>
      <c r="I504">
        <v>6</v>
      </c>
      <c r="J504">
        <v>360276.07</v>
      </c>
      <c r="K504" s="27">
        <v>43119</v>
      </c>
      <c r="L504" s="20">
        <f t="shared" si="7"/>
        <v>43209</v>
      </c>
    </row>
    <row r="505" spans="1:12" x14ac:dyDescent="0.25">
      <c r="A505" t="s">
        <v>1515</v>
      </c>
      <c r="B505" t="s">
        <v>20</v>
      </c>
      <c r="C505" t="s">
        <v>447</v>
      </c>
      <c r="D505" t="s">
        <v>10</v>
      </c>
      <c r="E505">
        <v>2</v>
      </c>
      <c r="F505">
        <v>2</v>
      </c>
      <c r="G505">
        <v>7</v>
      </c>
      <c r="H505">
        <v>2</v>
      </c>
      <c r="I505">
        <v>6</v>
      </c>
      <c r="J505">
        <v>172376.01</v>
      </c>
      <c r="K505" s="27">
        <v>43119</v>
      </c>
      <c r="L505" s="20">
        <f t="shared" si="7"/>
        <v>43209</v>
      </c>
    </row>
    <row r="506" spans="1:12" x14ac:dyDescent="0.25">
      <c r="A506" t="s">
        <v>1328</v>
      </c>
      <c r="B506" t="s">
        <v>20</v>
      </c>
      <c r="C506" t="s">
        <v>447</v>
      </c>
      <c r="D506" t="s">
        <v>10</v>
      </c>
      <c r="E506">
        <v>2</v>
      </c>
      <c r="F506">
        <v>2</v>
      </c>
      <c r="G506">
        <v>7</v>
      </c>
      <c r="H506">
        <v>2</v>
      </c>
      <c r="I506">
        <v>6</v>
      </c>
      <c r="J506">
        <v>451454.26</v>
      </c>
      <c r="K506" s="27">
        <v>43084</v>
      </c>
      <c r="L506" s="29">
        <f t="shared" si="7"/>
        <v>43174</v>
      </c>
    </row>
    <row r="507" spans="1:12" x14ac:dyDescent="0.25">
      <c r="A507" t="s">
        <v>1530</v>
      </c>
      <c r="B507" t="s">
        <v>20</v>
      </c>
      <c r="C507" t="s">
        <v>447</v>
      </c>
      <c r="D507" t="s">
        <v>10</v>
      </c>
      <c r="E507">
        <v>2</v>
      </c>
      <c r="F507">
        <v>2</v>
      </c>
      <c r="G507">
        <v>7</v>
      </c>
      <c r="H507">
        <v>2</v>
      </c>
      <c r="I507">
        <v>6</v>
      </c>
      <c r="J507">
        <v>534763</v>
      </c>
      <c r="K507" s="27">
        <v>43124</v>
      </c>
      <c r="L507" s="20">
        <f t="shared" si="7"/>
        <v>43214</v>
      </c>
    </row>
    <row r="508" spans="1:12" x14ac:dyDescent="0.25">
      <c r="A508" t="s">
        <v>1670</v>
      </c>
      <c r="B508" t="s">
        <v>362</v>
      </c>
      <c r="C508" t="s">
        <v>447</v>
      </c>
      <c r="D508" t="s">
        <v>10</v>
      </c>
      <c r="E508">
        <v>2</v>
      </c>
      <c r="F508">
        <v>2</v>
      </c>
      <c r="G508">
        <v>7</v>
      </c>
      <c r="H508">
        <v>2</v>
      </c>
      <c r="I508">
        <v>6</v>
      </c>
      <c r="J508">
        <v>666582</v>
      </c>
      <c r="K508" s="27">
        <v>43144</v>
      </c>
      <c r="L508" s="20">
        <f t="shared" si="7"/>
        <v>43234</v>
      </c>
    </row>
    <row r="509" spans="1:12" x14ac:dyDescent="0.25">
      <c r="A509" t="s">
        <v>1539</v>
      </c>
      <c r="B509" t="s">
        <v>20</v>
      </c>
      <c r="C509" t="s">
        <v>447</v>
      </c>
      <c r="D509" t="s">
        <v>10</v>
      </c>
      <c r="E509">
        <v>2</v>
      </c>
      <c r="F509">
        <v>2</v>
      </c>
      <c r="G509">
        <v>7</v>
      </c>
      <c r="H509">
        <v>2</v>
      </c>
      <c r="I509">
        <v>6</v>
      </c>
      <c r="J509">
        <v>46834.13</v>
      </c>
      <c r="K509" s="27">
        <v>43125</v>
      </c>
      <c r="L509" s="20">
        <f t="shared" si="7"/>
        <v>43215</v>
      </c>
    </row>
    <row r="510" spans="1:12" x14ac:dyDescent="0.25">
      <c r="A510" t="s">
        <v>1599</v>
      </c>
      <c r="B510" t="s">
        <v>20</v>
      </c>
      <c r="C510" t="s">
        <v>447</v>
      </c>
      <c r="D510" t="s">
        <v>10</v>
      </c>
      <c r="E510">
        <v>2</v>
      </c>
      <c r="F510">
        <v>2</v>
      </c>
      <c r="G510">
        <v>7</v>
      </c>
      <c r="H510">
        <v>2</v>
      </c>
      <c r="I510">
        <v>6</v>
      </c>
      <c r="J510">
        <v>1120962</v>
      </c>
      <c r="K510" s="27">
        <v>43133</v>
      </c>
      <c r="L510" s="29">
        <f t="shared" si="7"/>
        <v>43223</v>
      </c>
    </row>
    <row r="511" spans="1:12" x14ac:dyDescent="0.25">
      <c r="A511" t="s">
        <v>1516</v>
      </c>
      <c r="B511" t="s">
        <v>20</v>
      </c>
      <c r="C511" t="s">
        <v>447</v>
      </c>
      <c r="D511" t="s">
        <v>10</v>
      </c>
      <c r="E511">
        <v>2</v>
      </c>
      <c r="F511">
        <v>2</v>
      </c>
      <c r="G511">
        <v>7</v>
      </c>
      <c r="H511">
        <v>2</v>
      </c>
      <c r="I511">
        <v>6</v>
      </c>
      <c r="J511">
        <v>743710.61</v>
      </c>
      <c r="K511" s="27">
        <v>43133</v>
      </c>
      <c r="L511" s="20">
        <f t="shared" si="7"/>
        <v>43223</v>
      </c>
    </row>
    <row r="512" spans="1:12" x14ac:dyDescent="0.25">
      <c r="A512" t="s">
        <v>1318</v>
      </c>
      <c r="B512" t="s">
        <v>315</v>
      </c>
      <c r="C512" t="s">
        <v>447</v>
      </c>
      <c r="D512" t="s">
        <v>10</v>
      </c>
      <c r="E512">
        <v>2</v>
      </c>
      <c r="F512">
        <v>2</v>
      </c>
      <c r="G512">
        <v>7</v>
      </c>
      <c r="H512">
        <v>2</v>
      </c>
      <c r="I512">
        <v>6</v>
      </c>
      <c r="J512">
        <v>582454.53</v>
      </c>
      <c r="K512" s="27">
        <v>43020</v>
      </c>
      <c r="L512" s="20">
        <f t="shared" si="7"/>
        <v>43110</v>
      </c>
    </row>
    <row r="513" spans="1:12" x14ac:dyDescent="0.25">
      <c r="A513" t="s">
        <v>922</v>
      </c>
      <c r="B513" t="s">
        <v>24</v>
      </c>
      <c r="C513" t="s">
        <v>781</v>
      </c>
      <c r="D513" t="s">
        <v>10</v>
      </c>
      <c r="E513">
        <v>2</v>
      </c>
      <c r="F513">
        <v>2</v>
      </c>
      <c r="G513">
        <v>7</v>
      </c>
      <c r="H513">
        <v>2</v>
      </c>
      <c r="I513">
        <v>6</v>
      </c>
      <c r="J513">
        <v>5228.57</v>
      </c>
      <c r="K513" s="24">
        <v>41554</v>
      </c>
      <c r="L513" s="20">
        <f t="shared" si="7"/>
        <v>41644</v>
      </c>
    </row>
    <row r="514" spans="1:12" x14ac:dyDescent="0.25">
      <c r="A514" t="s">
        <v>1213</v>
      </c>
      <c r="B514" t="s">
        <v>1214</v>
      </c>
      <c r="C514" t="s">
        <v>781</v>
      </c>
      <c r="D514" t="s">
        <v>10</v>
      </c>
      <c r="E514">
        <v>2</v>
      </c>
      <c r="F514">
        <v>2</v>
      </c>
      <c r="G514">
        <v>7</v>
      </c>
      <c r="H514">
        <v>2</v>
      </c>
      <c r="I514">
        <v>6</v>
      </c>
      <c r="J514">
        <v>17877</v>
      </c>
      <c r="K514" s="24">
        <v>43053</v>
      </c>
      <c r="L514" s="20">
        <f t="shared" si="7"/>
        <v>43143</v>
      </c>
    </row>
    <row r="515" spans="1:12" x14ac:dyDescent="0.25">
      <c r="A515" t="s">
        <v>1538</v>
      </c>
      <c r="B515" t="s">
        <v>1214</v>
      </c>
      <c r="C515" t="s">
        <v>781</v>
      </c>
      <c r="D515" t="s">
        <v>10</v>
      </c>
      <c r="E515">
        <v>2</v>
      </c>
      <c r="F515">
        <v>2</v>
      </c>
      <c r="G515">
        <v>7</v>
      </c>
      <c r="H515">
        <v>2</v>
      </c>
      <c r="I515">
        <v>6</v>
      </c>
      <c r="J515">
        <v>41488.800000000003</v>
      </c>
      <c r="K515" s="24">
        <v>43125</v>
      </c>
      <c r="L515" s="20">
        <f t="shared" si="7"/>
        <v>43215</v>
      </c>
    </row>
    <row r="516" spans="1:12" x14ac:dyDescent="0.25">
      <c r="A516" t="s">
        <v>1232</v>
      </c>
      <c r="B516" t="s">
        <v>1214</v>
      </c>
      <c r="C516" t="s">
        <v>781</v>
      </c>
      <c r="D516" t="s">
        <v>10</v>
      </c>
      <c r="E516">
        <v>2</v>
      </c>
      <c r="F516">
        <v>2</v>
      </c>
      <c r="G516">
        <v>7</v>
      </c>
      <c r="H516">
        <v>2</v>
      </c>
      <c r="I516">
        <v>6</v>
      </c>
      <c r="J516">
        <v>35158</v>
      </c>
      <c r="K516" s="42">
        <v>43040</v>
      </c>
      <c r="L516" s="20">
        <f t="shared" si="7"/>
        <v>43130</v>
      </c>
    </row>
    <row r="517" spans="1:12" x14ac:dyDescent="0.25">
      <c r="A517" t="s">
        <v>1251</v>
      </c>
      <c r="B517" t="s">
        <v>23</v>
      </c>
      <c r="C517" t="s">
        <v>781</v>
      </c>
      <c r="D517" t="s">
        <v>10</v>
      </c>
      <c r="E517">
        <v>2</v>
      </c>
      <c r="F517">
        <v>2</v>
      </c>
      <c r="G517">
        <v>7</v>
      </c>
      <c r="H517">
        <v>2</v>
      </c>
      <c r="I517">
        <v>6</v>
      </c>
      <c r="J517">
        <v>563686</v>
      </c>
      <c r="K517" s="24">
        <v>43063</v>
      </c>
      <c r="L517" s="20">
        <f t="shared" ref="L517:L580" si="8">+K517+90</f>
        <v>43153</v>
      </c>
    </row>
    <row r="518" spans="1:12" x14ac:dyDescent="0.25">
      <c r="A518" t="s">
        <v>1212</v>
      </c>
      <c r="B518" t="s">
        <v>24</v>
      </c>
      <c r="C518" t="s">
        <v>781</v>
      </c>
      <c r="D518" t="s">
        <v>10</v>
      </c>
      <c r="E518">
        <v>2</v>
      </c>
      <c r="F518">
        <v>2</v>
      </c>
      <c r="G518">
        <v>7</v>
      </c>
      <c r="H518">
        <v>2</v>
      </c>
      <c r="I518">
        <v>6</v>
      </c>
      <c r="J518">
        <v>53100</v>
      </c>
      <c r="K518" s="24">
        <v>43034</v>
      </c>
      <c r="L518" s="20">
        <f t="shared" si="8"/>
        <v>43124</v>
      </c>
    </row>
    <row r="519" spans="1:12" x14ac:dyDescent="0.25">
      <c r="A519" t="s">
        <v>1137</v>
      </c>
      <c r="B519" t="s">
        <v>24</v>
      </c>
      <c r="C519" t="s">
        <v>781</v>
      </c>
      <c r="D519" t="s">
        <v>10</v>
      </c>
      <c r="E519">
        <v>2</v>
      </c>
      <c r="F519">
        <v>2</v>
      </c>
      <c r="G519">
        <v>7</v>
      </c>
      <c r="H519">
        <v>2</v>
      </c>
      <c r="I519">
        <v>6</v>
      </c>
      <c r="J519">
        <v>188257.2</v>
      </c>
      <c r="K519" s="24">
        <v>42774</v>
      </c>
      <c r="L519" s="20">
        <f t="shared" si="8"/>
        <v>42864</v>
      </c>
    </row>
    <row r="520" spans="1:12" x14ac:dyDescent="0.25">
      <c r="B520" t="s">
        <v>1701</v>
      </c>
      <c r="C520" t="s">
        <v>781</v>
      </c>
      <c r="D520" t="s">
        <v>10</v>
      </c>
      <c r="E520">
        <v>2</v>
      </c>
      <c r="F520">
        <v>2</v>
      </c>
      <c r="G520">
        <v>7</v>
      </c>
      <c r="H520">
        <v>2</v>
      </c>
      <c r="I520">
        <v>6</v>
      </c>
      <c r="J520">
        <v>109316.23</v>
      </c>
      <c r="K520" s="42">
        <v>43040</v>
      </c>
      <c r="L520" s="20">
        <f t="shared" si="8"/>
        <v>43130</v>
      </c>
    </row>
    <row r="521" spans="1:12" x14ac:dyDescent="0.25">
      <c r="A521" t="s">
        <v>923</v>
      </c>
      <c r="B521" t="s">
        <v>24</v>
      </c>
      <c r="C521" t="s">
        <v>921</v>
      </c>
      <c r="D521" t="s">
        <v>10</v>
      </c>
      <c r="E521">
        <v>2</v>
      </c>
      <c r="F521">
        <v>2</v>
      </c>
      <c r="G521">
        <v>7</v>
      </c>
      <c r="H521">
        <v>2</v>
      </c>
      <c r="I521">
        <v>6</v>
      </c>
      <c r="J521">
        <v>188257.2</v>
      </c>
      <c r="K521" s="42">
        <v>42774</v>
      </c>
      <c r="L521" s="20">
        <f t="shared" si="8"/>
        <v>42864</v>
      </c>
    </row>
    <row r="522" spans="1:12" x14ac:dyDescent="0.25">
      <c r="A522" t="s">
        <v>1399</v>
      </c>
      <c r="B522" t="s">
        <v>1377</v>
      </c>
      <c r="C522" t="s">
        <v>1400</v>
      </c>
      <c r="D522" t="s">
        <v>10</v>
      </c>
      <c r="E522">
        <v>2</v>
      </c>
      <c r="F522">
        <v>2</v>
      </c>
      <c r="G522">
        <v>7</v>
      </c>
      <c r="H522">
        <v>2</v>
      </c>
      <c r="I522">
        <v>6</v>
      </c>
      <c r="J522">
        <v>42456.34</v>
      </c>
      <c r="K522" s="42">
        <v>43096</v>
      </c>
      <c r="L522" s="20">
        <f t="shared" si="8"/>
        <v>43186</v>
      </c>
    </row>
    <row r="523" spans="1:12" x14ac:dyDescent="0.25">
      <c r="A523" t="s">
        <v>1446</v>
      </c>
      <c r="B523" t="s">
        <v>1071</v>
      </c>
      <c r="C523" t="s">
        <v>447</v>
      </c>
      <c r="D523" t="s">
        <v>10</v>
      </c>
      <c r="E523">
        <v>2</v>
      </c>
      <c r="F523">
        <v>2</v>
      </c>
      <c r="G523">
        <v>7</v>
      </c>
      <c r="H523">
        <v>2</v>
      </c>
      <c r="I523">
        <v>6</v>
      </c>
      <c r="J523">
        <v>52497.82</v>
      </c>
      <c r="K523" s="42">
        <v>43102</v>
      </c>
      <c r="L523" s="20">
        <f t="shared" si="8"/>
        <v>43192</v>
      </c>
    </row>
    <row r="524" spans="1:12" x14ac:dyDescent="0.25">
      <c r="A524" t="s">
        <v>1270</v>
      </c>
      <c r="B524" t="s">
        <v>19</v>
      </c>
      <c r="C524" t="s">
        <v>781</v>
      </c>
      <c r="D524" t="s">
        <v>10</v>
      </c>
      <c r="E524">
        <v>2</v>
      </c>
      <c r="F524">
        <v>2</v>
      </c>
      <c r="G524">
        <v>7</v>
      </c>
      <c r="H524">
        <v>2</v>
      </c>
      <c r="I524">
        <v>6</v>
      </c>
      <c r="J524">
        <v>212084.37</v>
      </c>
      <c r="K524" s="42">
        <v>43075</v>
      </c>
      <c r="L524" s="20">
        <f t="shared" si="8"/>
        <v>43165</v>
      </c>
    </row>
    <row r="525" spans="1:12" x14ac:dyDescent="0.25">
      <c r="A525" t="s">
        <v>1299</v>
      </c>
      <c r="B525" t="s">
        <v>19</v>
      </c>
      <c r="C525" t="s">
        <v>781</v>
      </c>
      <c r="D525" t="s">
        <v>10</v>
      </c>
      <c r="E525">
        <v>2</v>
      </c>
      <c r="F525">
        <v>2</v>
      </c>
      <c r="G525">
        <v>7</v>
      </c>
      <c r="H525">
        <v>2</v>
      </c>
      <c r="I525">
        <v>6</v>
      </c>
      <c r="J525">
        <v>315313.7</v>
      </c>
      <c r="K525" s="42">
        <v>43081</v>
      </c>
      <c r="L525" s="20">
        <f t="shared" si="8"/>
        <v>43171</v>
      </c>
    </row>
    <row r="526" spans="1:12" x14ac:dyDescent="0.25">
      <c r="A526" t="s">
        <v>1300</v>
      </c>
      <c r="B526" t="s">
        <v>19</v>
      </c>
      <c r="C526" t="s">
        <v>781</v>
      </c>
      <c r="D526" t="s">
        <v>10</v>
      </c>
      <c r="E526">
        <v>2</v>
      </c>
      <c r="F526">
        <v>2</v>
      </c>
      <c r="G526">
        <v>7</v>
      </c>
      <c r="H526">
        <v>2</v>
      </c>
      <c r="I526">
        <v>6</v>
      </c>
      <c r="J526">
        <v>460017.1</v>
      </c>
      <c r="K526" s="42">
        <v>43080</v>
      </c>
      <c r="L526" s="20">
        <f t="shared" si="8"/>
        <v>43170</v>
      </c>
    </row>
    <row r="527" spans="1:12" x14ac:dyDescent="0.25">
      <c r="A527" t="s">
        <v>1304</v>
      </c>
      <c r="B527" t="s">
        <v>19</v>
      </c>
      <c r="C527" t="s">
        <v>781</v>
      </c>
      <c r="D527" t="s">
        <v>10</v>
      </c>
      <c r="E527">
        <v>2</v>
      </c>
      <c r="F527">
        <v>2</v>
      </c>
      <c r="G527">
        <v>7</v>
      </c>
      <c r="H527">
        <v>2</v>
      </c>
      <c r="I527">
        <v>6</v>
      </c>
      <c r="J527">
        <v>983518.2</v>
      </c>
      <c r="K527" s="42">
        <v>43080</v>
      </c>
      <c r="L527" s="20">
        <f t="shared" si="8"/>
        <v>43170</v>
      </c>
    </row>
    <row r="528" spans="1:12" x14ac:dyDescent="0.25">
      <c r="A528" t="s">
        <v>1748</v>
      </c>
      <c r="B528" t="s">
        <v>19</v>
      </c>
      <c r="C528" t="s">
        <v>781</v>
      </c>
      <c r="D528" t="s">
        <v>10</v>
      </c>
      <c r="E528">
        <v>2</v>
      </c>
      <c r="F528">
        <v>2</v>
      </c>
      <c r="G528">
        <v>7</v>
      </c>
      <c r="H528">
        <v>2</v>
      </c>
      <c r="I528">
        <v>6</v>
      </c>
      <c r="J528">
        <v>78416.899999999994</v>
      </c>
      <c r="K528" s="42">
        <v>43040</v>
      </c>
      <c r="L528" s="20">
        <f t="shared" si="8"/>
        <v>43130</v>
      </c>
    </row>
    <row r="529" spans="1:12" x14ac:dyDescent="0.25">
      <c r="A529" t="s">
        <v>1749</v>
      </c>
      <c r="B529" t="s">
        <v>19</v>
      </c>
      <c r="C529" t="s">
        <v>781</v>
      </c>
      <c r="D529" t="s">
        <v>10</v>
      </c>
      <c r="E529">
        <v>2</v>
      </c>
      <c r="F529">
        <v>2</v>
      </c>
      <c r="G529">
        <v>7</v>
      </c>
      <c r="H529">
        <v>2</v>
      </c>
      <c r="I529">
        <v>6</v>
      </c>
      <c r="J529">
        <v>450140.5</v>
      </c>
      <c r="K529" s="42">
        <v>43040</v>
      </c>
      <c r="L529" s="20">
        <f t="shared" si="8"/>
        <v>43130</v>
      </c>
    </row>
    <row r="530" spans="1:12" x14ac:dyDescent="0.25">
      <c r="A530" t="s">
        <v>1301</v>
      </c>
      <c r="B530" t="s">
        <v>19</v>
      </c>
      <c r="C530" t="s">
        <v>781</v>
      </c>
      <c r="D530" t="s">
        <v>10</v>
      </c>
      <c r="E530">
        <v>2</v>
      </c>
      <c r="F530">
        <v>2</v>
      </c>
      <c r="G530">
        <v>7</v>
      </c>
      <c r="H530">
        <v>2</v>
      </c>
      <c r="I530">
        <v>6</v>
      </c>
      <c r="J530">
        <v>362413.4</v>
      </c>
      <c r="K530" s="42">
        <v>43080</v>
      </c>
      <c r="L530" s="20">
        <f t="shared" si="8"/>
        <v>43170</v>
      </c>
    </row>
    <row r="531" spans="1:12" x14ac:dyDescent="0.25">
      <c r="A531" t="s">
        <v>1164</v>
      </c>
      <c r="B531" t="s">
        <v>22</v>
      </c>
      <c r="C531" t="s">
        <v>447</v>
      </c>
      <c r="D531" t="s">
        <v>10</v>
      </c>
      <c r="E531">
        <v>2</v>
      </c>
      <c r="F531">
        <v>2</v>
      </c>
      <c r="G531">
        <v>7</v>
      </c>
      <c r="H531">
        <v>2</v>
      </c>
      <c r="I531">
        <v>6</v>
      </c>
      <c r="J531">
        <v>1199605</v>
      </c>
      <c r="K531" s="42">
        <v>43034</v>
      </c>
      <c r="L531" s="29">
        <f t="shared" si="8"/>
        <v>43124</v>
      </c>
    </row>
    <row r="532" spans="1:12" x14ac:dyDescent="0.25">
      <c r="A532" t="s">
        <v>1608</v>
      </c>
      <c r="B532" t="s">
        <v>1049</v>
      </c>
      <c r="C532" t="s">
        <v>447</v>
      </c>
      <c r="D532" t="s">
        <v>10</v>
      </c>
      <c r="E532">
        <v>2</v>
      </c>
      <c r="F532">
        <v>2</v>
      </c>
      <c r="G532">
        <v>7</v>
      </c>
      <c r="H532">
        <v>2</v>
      </c>
      <c r="I532">
        <v>6</v>
      </c>
      <c r="J532">
        <v>1458356.1</v>
      </c>
      <c r="K532" s="42">
        <v>43144</v>
      </c>
      <c r="L532" s="29">
        <f t="shared" si="8"/>
        <v>43234</v>
      </c>
    </row>
    <row r="533" spans="1:12" x14ac:dyDescent="0.25">
      <c r="A533" t="s">
        <v>1208</v>
      </c>
      <c r="B533" t="s">
        <v>1049</v>
      </c>
      <c r="C533" t="s">
        <v>447</v>
      </c>
      <c r="D533" t="s">
        <v>10</v>
      </c>
      <c r="E533">
        <v>2</v>
      </c>
      <c r="F533">
        <v>2</v>
      </c>
      <c r="G533">
        <v>7</v>
      </c>
      <c r="H533">
        <v>2</v>
      </c>
      <c r="I533">
        <v>6</v>
      </c>
      <c r="J533">
        <v>783543.6</v>
      </c>
      <c r="K533" s="42">
        <v>43054</v>
      </c>
      <c r="L533" s="29">
        <f t="shared" si="8"/>
        <v>43144</v>
      </c>
    </row>
    <row r="534" spans="1:12" x14ac:dyDescent="0.25">
      <c r="A534" t="s">
        <v>1281</v>
      </c>
      <c r="B534" t="s">
        <v>22</v>
      </c>
      <c r="C534" t="s">
        <v>447</v>
      </c>
      <c r="D534" t="s">
        <v>10</v>
      </c>
      <c r="E534">
        <v>2</v>
      </c>
      <c r="F534">
        <v>2</v>
      </c>
      <c r="G534">
        <v>7</v>
      </c>
      <c r="H534">
        <v>2</v>
      </c>
      <c r="I534">
        <v>6</v>
      </c>
      <c r="J534">
        <v>1268605.02</v>
      </c>
      <c r="K534" s="42">
        <v>43077</v>
      </c>
      <c r="L534" s="29">
        <f t="shared" si="8"/>
        <v>43167</v>
      </c>
    </row>
    <row r="535" spans="1:12" x14ac:dyDescent="0.25">
      <c r="A535" t="s">
        <v>1677</v>
      </c>
      <c r="B535" t="s">
        <v>1049</v>
      </c>
      <c r="C535" t="s">
        <v>447</v>
      </c>
      <c r="D535" t="s">
        <v>10</v>
      </c>
      <c r="E535">
        <v>2</v>
      </c>
      <c r="F535">
        <v>2</v>
      </c>
      <c r="G535">
        <v>7</v>
      </c>
      <c r="H535">
        <v>2</v>
      </c>
      <c r="I535">
        <v>6</v>
      </c>
      <c r="J535">
        <v>1260068.8999999999</v>
      </c>
      <c r="K535" s="42">
        <v>43146</v>
      </c>
      <c r="L535" s="29">
        <f t="shared" si="8"/>
        <v>43236</v>
      </c>
    </row>
    <row r="536" spans="1:12" x14ac:dyDescent="0.25">
      <c r="A536" t="s">
        <v>1550</v>
      </c>
      <c r="B536" t="s">
        <v>1049</v>
      </c>
      <c r="C536" t="s">
        <v>447</v>
      </c>
      <c r="D536" t="s">
        <v>10</v>
      </c>
      <c r="E536">
        <v>2</v>
      </c>
      <c r="F536">
        <v>2</v>
      </c>
      <c r="G536">
        <v>7</v>
      </c>
      <c r="H536">
        <v>2</v>
      </c>
      <c r="I536">
        <v>6</v>
      </c>
      <c r="J536">
        <v>516704.3</v>
      </c>
      <c r="K536" s="42">
        <v>43126</v>
      </c>
      <c r="L536" s="29">
        <f t="shared" si="8"/>
        <v>43216</v>
      </c>
    </row>
    <row r="537" spans="1:12" x14ac:dyDescent="0.25">
      <c r="A537" t="s">
        <v>1525</v>
      </c>
      <c r="B537" t="s">
        <v>22</v>
      </c>
      <c r="C537" t="s">
        <v>447</v>
      </c>
      <c r="D537" t="s">
        <v>10</v>
      </c>
      <c r="E537">
        <v>2</v>
      </c>
      <c r="F537">
        <v>2</v>
      </c>
      <c r="G537">
        <v>7</v>
      </c>
      <c r="H537">
        <v>2</v>
      </c>
      <c r="I537">
        <v>6</v>
      </c>
      <c r="J537">
        <v>229415.6</v>
      </c>
      <c r="K537" s="42">
        <v>43123</v>
      </c>
      <c r="L537" s="29">
        <f t="shared" si="8"/>
        <v>43213</v>
      </c>
    </row>
    <row r="538" spans="1:12" ht="30.75" customHeight="1" x14ac:dyDescent="0.25">
      <c r="A538" t="s">
        <v>1540</v>
      </c>
      <c r="B538" t="s">
        <v>22</v>
      </c>
      <c r="C538" t="s">
        <v>447</v>
      </c>
      <c r="D538" t="s">
        <v>10</v>
      </c>
      <c r="E538">
        <v>2</v>
      </c>
      <c r="F538">
        <v>2</v>
      </c>
      <c r="G538">
        <v>7</v>
      </c>
      <c r="H538">
        <v>2</v>
      </c>
      <c r="I538">
        <v>6</v>
      </c>
      <c r="J538">
        <v>151807.01999999999</v>
      </c>
      <c r="K538" s="42">
        <v>43040</v>
      </c>
      <c r="L538" s="29">
        <f t="shared" si="8"/>
        <v>43130</v>
      </c>
    </row>
    <row r="539" spans="1:12" x14ac:dyDescent="0.25">
      <c r="A539" t="s">
        <v>1577</v>
      </c>
      <c r="B539" t="s">
        <v>363</v>
      </c>
      <c r="C539" t="s">
        <v>447</v>
      </c>
      <c r="D539" t="s">
        <v>10</v>
      </c>
      <c r="E539">
        <v>2</v>
      </c>
      <c r="F539">
        <v>2</v>
      </c>
      <c r="G539">
        <v>7</v>
      </c>
      <c r="H539">
        <v>2</v>
      </c>
      <c r="I539">
        <v>6</v>
      </c>
      <c r="J539">
        <v>30396.799999999999</v>
      </c>
      <c r="K539" s="42">
        <v>43123</v>
      </c>
      <c r="L539" s="20">
        <f t="shared" si="8"/>
        <v>43213</v>
      </c>
    </row>
    <row r="540" spans="1:12" x14ac:dyDescent="0.25">
      <c r="A540" t="s">
        <v>1657</v>
      </c>
      <c r="B540" t="s">
        <v>1377</v>
      </c>
      <c r="C540" t="s">
        <v>447</v>
      </c>
      <c r="D540" t="s">
        <v>10</v>
      </c>
      <c r="E540">
        <v>2</v>
      </c>
      <c r="F540">
        <v>2</v>
      </c>
      <c r="G540">
        <v>7</v>
      </c>
      <c r="H540">
        <v>2</v>
      </c>
      <c r="I540">
        <v>6</v>
      </c>
      <c r="J540">
        <v>156844.95000000001</v>
      </c>
      <c r="K540" s="42">
        <v>43143</v>
      </c>
      <c r="L540" s="20">
        <f t="shared" si="8"/>
        <v>43233</v>
      </c>
    </row>
    <row r="541" spans="1:12" x14ac:dyDescent="0.25">
      <c r="A541" t="s">
        <v>1209</v>
      </c>
      <c r="B541" t="s">
        <v>22</v>
      </c>
      <c r="C541" t="s">
        <v>447</v>
      </c>
      <c r="D541" t="s">
        <v>10</v>
      </c>
      <c r="E541">
        <v>2</v>
      </c>
      <c r="F541">
        <v>2</v>
      </c>
      <c r="G541">
        <v>7</v>
      </c>
      <c r="H541">
        <v>2</v>
      </c>
      <c r="I541">
        <v>6</v>
      </c>
      <c r="J541">
        <v>672446.6</v>
      </c>
      <c r="K541" s="42">
        <v>43052</v>
      </c>
      <c r="L541" s="20">
        <f t="shared" si="8"/>
        <v>43142</v>
      </c>
    </row>
    <row r="542" spans="1:12" x14ac:dyDescent="0.25">
      <c r="A542" t="s">
        <v>1713</v>
      </c>
      <c r="B542" t="s">
        <v>22</v>
      </c>
      <c r="C542" t="s">
        <v>447</v>
      </c>
      <c r="D542" t="s">
        <v>10</v>
      </c>
      <c r="E542">
        <v>2</v>
      </c>
      <c r="F542">
        <v>2</v>
      </c>
      <c r="G542">
        <v>7</v>
      </c>
      <c r="H542">
        <v>2</v>
      </c>
      <c r="I542">
        <v>6</v>
      </c>
      <c r="J542">
        <v>536693.5</v>
      </c>
      <c r="K542" s="42"/>
      <c r="L542" s="20">
        <f t="shared" si="8"/>
        <v>90</v>
      </c>
    </row>
    <row r="543" spans="1:12" x14ac:dyDescent="0.25">
      <c r="A543" t="s">
        <v>1613</v>
      </c>
      <c r="B543" t="s">
        <v>22</v>
      </c>
      <c r="C543" t="s">
        <v>447</v>
      </c>
      <c r="D543" t="s">
        <v>10</v>
      </c>
      <c r="E543">
        <v>2</v>
      </c>
      <c r="F543">
        <v>2</v>
      </c>
      <c r="G543">
        <v>7</v>
      </c>
      <c r="H543">
        <v>2</v>
      </c>
      <c r="I543">
        <v>6</v>
      </c>
      <c r="J543">
        <v>2220425.84</v>
      </c>
      <c r="K543" s="42">
        <v>43137</v>
      </c>
      <c r="L543" s="29">
        <f t="shared" si="8"/>
        <v>43227</v>
      </c>
    </row>
    <row r="544" spans="1:12" x14ac:dyDescent="0.25">
      <c r="A544" t="s">
        <v>1486</v>
      </c>
      <c r="B544" t="s">
        <v>19</v>
      </c>
      <c r="C544" t="s">
        <v>447</v>
      </c>
      <c r="D544" t="s">
        <v>10</v>
      </c>
      <c r="E544">
        <v>2</v>
      </c>
      <c r="F544">
        <v>2</v>
      </c>
      <c r="G544">
        <v>7</v>
      </c>
      <c r="H544">
        <v>2</v>
      </c>
      <c r="I544">
        <v>6</v>
      </c>
      <c r="J544">
        <v>272450.2</v>
      </c>
      <c r="K544" s="42">
        <v>43116</v>
      </c>
      <c r="L544" s="20">
        <f t="shared" si="8"/>
        <v>43206</v>
      </c>
    </row>
    <row r="545" spans="1:12" x14ac:dyDescent="0.25">
      <c r="A545" t="s">
        <v>1487</v>
      </c>
      <c r="B545" t="s">
        <v>1379</v>
      </c>
      <c r="C545" t="s">
        <v>447</v>
      </c>
      <c r="D545" t="s">
        <v>10</v>
      </c>
      <c r="E545">
        <v>2</v>
      </c>
      <c r="F545">
        <v>2</v>
      </c>
      <c r="G545">
        <v>7</v>
      </c>
      <c r="H545">
        <v>2</v>
      </c>
      <c r="I545">
        <v>6</v>
      </c>
      <c r="J545">
        <v>403796</v>
      </c>
      <c r="K545" s="42">
        <v>43118</v>
      </c>
      <c r="L545" s="20">
        <f t="shared" si="8"/>
        <v>43208</v>
      </c>
    </row>
    <row r="546" spans="1:12" x14ac:dyDescent="0.25">
      <c r="A546" t="s">
        <v>1478</v>
      </c>
      <c r="B546" t="s">
        <v>133</v>
      </c>
      <c r="C546" t="s">
        <v>447</v>
      </c>
      <c r="D546" t="s">
        <v>10</v>
      </c>
      <c r="E546">
        <v>2</v>
      </c>
      <c r="F546">
        <v>2</v>
      </c>
      <c r="G546">
        <v>7</v>
      </c>
      <c r="H546">
        <v>2</v>
      </c>
      <c r="I546">
        <v>6</v>
      </c>
      <c r="J546">
        <v>441174.18</v>
      </c>
      <c r="K546" s="24">
        <v>42585</v>
      </c>
      <c r="L546" s="20">
        <f t="shared" si="8"/>
        <v>42675</v>
      </c>
    </row>
    <row r="547" spans="1:12" x14ac:dyDescent="0.25">
      <c r="A547" t="s">
        <v>1611</v>
      </c>
      <c r="B547" t="s">
        <v>23</v>
      </c>
      <c r="C547" t="s">
        <v>447</v>
      </c>
      <c r="D547" t="s">
        <v>10</v>
      </c>
      <c r="E547">
        <v>2</v>
      </c>
      <c r="F547">
        <v>2</v>
      </c>
      <c r="G547">
        <v>7</v>
      </c>
      <c r="H547">
        <v>2</v>
      </c>
      <c r="I547">
        <v>6</v>
      </c>
      <c r="J547">
        <v>497661.76</v>
      </c>
      <c r="K547" s="24">
        <v>43133</v>
      </c>
      <c r="L547" s="20">
        <f t="shared" si="8"/>
        <v>43223</v>
      </c>
    </row>
    <row r="548" spans="1:12" x14ac:dyDescent="0.25">
      <c r="A548" t="s">
        <v>1141</v>
      </c>
      <c r="B548" t="s">
        <v>133</v>
      </c>
      <c r="C548" t="s">
        <v>447</v>
      </c>
      <c r="D548" t="s">
        <v>10</v>
      </c>
      <c r="E548">
        <v>2</v>
      </c>
      <c r="F548">
        <v>2</v>
      </c>
      <c r="G548">
        <v>7</v>
      </c>
      <c r="H548">
        <v>2</v>
      </c>
      <c r="I548">
        <v>6</v>
      </c>
      <c r="J548">
        <v>63436.800000000003</v>
      </c>
      <c r="K548" s="24">
        <v>43021</v>
      </c>
      <c r="L548" s="20">
        <f t="shared" si="8"/>
        <v>43111</v>
      </c>
    </row>
    <row r="549" spans="1:12" x14ac:dyDescent="0.25">
      <c r="A549" t="s">
        <v>1612</v>
      </c>
      <c r="B549" t="s">
        <v>20</v>
      </c>
      <c r="C549" t="s">
        <v>447</v>
      </c>
      <c r="D549" t="s">
        <v>10</v>
      </c>
      <c r="E549">
        <v>2</v>
      </c>
      <c r="F549">
        <v>2</v>
      </c>
      <c r="G549">
        <v>7</v>
      </c>
      <c r="H549">
        <v>2</v>
      </c>
      <c r="I549">
        <v>6</v>
      </c>
      <c r="J549">
        <v>826465.31</v>
      </c>
      <c r="K549" s="24">
        <v>43133</v>
      </c>
      <c r="L549" s="20">
        <f t="shared" si="8"/>
        <v>43223</v>
      </c>
    </row>
    <row r="550" spans="1:12" x14ac:dyDescent="0.25">
      <c r="A550" t="s">
        <v>1524</v>
      </c>
      <c r="B550" t="s">
        <v>1377</v>
      </c>
      <c r="C550" t="s">
        <v>1400</v>
      </c>
      <c r="D550" t="s">
        <v>10</v>
      </c>
      <c r="E550">
        <v>2</v>
      </c>
      <c r="F550">
        <v>2</v>
      </c>
      <c r="G550">
        <v>7</v>
      </c>
      <c r="H550">
        <v>2</v>
      </c>
      <c r="I550">
        <v>6</v>
      </c>
      <c r="J550">
        <v>344262.12</v>
      </c>
      <c r="K550" s="24">
        <v>43123</v>
      </c>
      <c r="L550" s="20">
        <f t="shared" si="8"/>
        <v>43213</v>
      </c>
    </row>
    <row r="551" spans="1:12" x14ac:dyDescent="0.25">
      <c r="A551" t="s">
        <v>1376</v>
      </c>
      <c r="B551" t="s">
        <v>1377</v>
      </c>
      <c r="C551" t="s">
        <v>447</v>
      </c>
      <c r="D551" t="s">
        <v>10</v>
      </c>
      <c r="E551">
        <v>2</v>
      </c>
      <c r="F551">
        <v>2</v>
      </c>
      <c r="G551">
        <v>7</v>
      </c>
      <c r="H551">
        <v>2</v>
      </c>
      <c r="I551">
        <v>6</v>
      </c>
      <c r="J551">
        <v>154602.59</v>
      </c>
      <c r="K551" s="24">
        <v>43091</v>
      </c>
      <c r="L551" s="20">
        <f t="shared" si="8"/>
        <v>43181</v>
      </c>
    </row>
    <row r="552" spans="1:12" x14ac:dyDescent="0.25">
      <c r="A552" t="s">
        <v>1600</v>
      </c>
      <c r="B552" t="s">
        <v>23</v>
      </c>
      <c r="C552" t="s">
        <v>781</v>
      </c>
      <c r="D552" t="s">
        <v>10</v>
      </c>
      <c r="E552">
        <v>2</v>
      </c>
      <c r="F552">
        <v>2</v>
      </c>
      <c r="G552">
        <v>7</v>
      </c>
      <c r="H552">
        <v>2</v>
      </c>
      <c r="I552">
        <v>6</v>
      </c>
      <c r="J552">
        <v>378402.4</v>
      </c>
      <c r="K552" s="24">
        <v>43132</v>
      </c>
      <c r="L552" s="20">
        <f t="shared" si="8"/>
        <v>43222</v>
      </c>
    </row>
    <row r="553" spans="1:12" x14ac:dyDescent="0.25">
      <c r="A553" t="s">
        <v>1562</v>
      </c>
      <c r="B553" t="s">
        <v>1214</v>
      </c>
      <c r="C553" t="s">
        <v>447</v>
      </c>
      <c r="D553" t="s">
        <v>10</v>
      </c>
      <c r="E553">
        <v>2</v>
      </c>
      <c r="F553">
        <v>2</v>
      </c>
      <c r="G553">
        <v>7</v>
      </c>
      <c r="H553">
        <v>2</v>
      </c>
      <c r="I553">
        <v>6</v>
      </c>
      <c r="J553">
        <v>4489.8999999999996</v>
      </c>
      <c r="K553" s="24">
        <v>43131</v>
      </c>
      <c r="L553" s="20">
        <f t="shared" si="8"/>
        <v>43221</v>
      </c>
    </row>
    <row r="554" spans="1:12" x14ac:dyDescent="0.25">
      <c r="A554" t="s">
        <v>779</v>
      </c>
      <c r="B554" t="s">
        <v>780</v>
      </c>
      <c r="C554" t="s">
        <v>781</v>
      </c>
      <c r="D554" t="s">
        <v>10</v>
      </c>
      <c r="E554">
        <v>2</v>
      </c>
      <c r="F554">
        <v>2</v>
      </c>
      <c r="G554">
        <v>7</v>
      </c>
      <c r="H554">
        <v>2</v>
      </c>
      <c r="I554">
        <v>6</v>
      </c>
      <c r="J554">
        <v>723210.2</v>
      </c>
      <c r="K554" s="42">
        <v>43040</v>
      </c>
      <c r="L554" s="20">
        <f t="shared" si="8"/>
        <v>43130</v>
      </c>
    </row>
    <row r="555" spans="1:12" x14ac:dyDescent="0.25">
      <c r="A555" t="s">
        <v>135</v>
      </c>
      <c r="B555" t="s">
        <v>134</v>
      </c>
      <c r="C555" t="s">
        <v>781</v>
      </c>
      <c r="D555" t="s">
        <v>10</v>
      </c>
      <c r="E555">
        <v>2</v>
      </c>
      <c r="F555">
        <v>2</v>
      </c>
      <c r="G555">
        <v>7</v>
      </c>
      <c r="H555">
        <v>2</v>
      </c>
      <c r="I555">
        <v>6</v>
      </c>
      <c r="J555">
        <v>89154</v>
      </c>
      <c r="K555" s="24">
        <v>42604</v>
      </c>
      <c r="L555" s="20">
        <f t="shared" si="8"/>
        <v>42694</v>
      </c>
    </row>
    <row r="556" spans="1:12" x14ac:dyDescent="0.25">
      <c r="A556" t="s">
        <v>1165</v>
      </c>
      <c r="B556" t="s">
        <v>133</v>
      </c>
      <c r="C556" t="s">
        <v>447</v>
      </c>
      <c r="D556" t="s">
        <v>10</v>
      </c>
      <c r="E556">
        <v>2</v>
      </c>
      <c r="F556">
        <v>2</v>
      </c>
      <c r="G556">
        <v>7</v>
      </c>
      <c r="H556">
        <v>2</v>
      </c>
      <c r="I556">
        <v>6</v>
      </c>
      <c r="J556">
        <v>101060.19</v>
      </c>
      <c r="K556" s="24">
        <v>43028</v>
      </c>
      <c r="L556" s="20">
        <f t="shared" si="8"/>
        <v>43118</v>
      </c>
    </row>
    <row r="557" spans="1:12" x14ac:dyDescent="0.25">
      <c r="A557" t="s">
        <v>136</v>
      </c>
      <c r="B557" t="s">
        <v>133</v>
      </c>
      <c r="C557" t="s">
        <v>447</v>
      </c>
      <c r="D557" t="s">
        <v>10</v>
      </c>
      <c r="E557">
        <v>2</v>
      </c>
      <c r="F557">
        <v>2</v>
      </c>
      <c r="G557">
        <v>7</v>
      </c>
      <c r="H557">
        <v>2</v>
      </c>
      <c r="I557">
        <v>6</v>
      </c>
      <c r="J557">
        <v>168303.4</v>
      </c>
      <c r="K557" s="24">
        <v>43010</v>
      </c>
      <c r="L557" s="20">
        <f t="shared" si="8"/>
        <v>43100</v>
      </c>
    </row>
    <row r="558" spans="1:12" x14ac:dyDescent="0.25">
      <c r="A558" t="s">
        <v>36</v>
      </c>
      <c r="B558" t="s">
        <v>138</v>
      </c>
      <c r="D558" t="s">
        <v>10</v>
      </c>
      <c r="E558">
        <v>2</v>
      </c>
      <c r="F558">
        <v>2</v>
      </c>
      <c r="G558">
        <v>7</v>
      </c>
      <c r="H558">
        <v>2</v>
      </c>
      <c r="I558">
        <v>6</v>
      </c>
      <c r="J558">
        <v>137661.99</v>
      </c>
      <c r="K558" s="24">
        <v>42641</v>
      </c>
      <c r="L558" s="20">
        <f t="shared" si="8"/>
        <v>42731</v>
      </c>
    </row>
    <row r="559" spans="1:12" x14ac:dyDescent="0.25">
      <c r="A559" t="s">
        <v>353</v>
      </c>
      <c r="B559" t="s">
        <v>133</v>
      </c>
      <c r="C559" t="s">
        <v>447</v>
      </c>
      <c r="D559" t="s">
        <v>10</v>
      </c>
      <c r="E559">
        <v>2</v>
      </c>
      <c r="F559">
        <v>2</v>
      </c>
      <c r="G559">
        <v>7</v>
      </c>
      <c r="H559">
        <v>2</v>
      </c>
      <c r="I559">
        <v>6</v>
      </c>
      <c r="J559">
        <v>260042</v>
      </c>
      <c r="K559" s="24">
        <v>42873</v>
      </c>
      <c r="L559" s="20">
        <f t="shared" si="8"/>
        <v>42963</v>
      </c>
    </row>
    <row r="560" spans="1:12" x14ac:dyDescent="0.25">
      <c r="A560" t="s">
        <v>924</v>
      </c>
      <c r="B560" t="s">
        <v>925</v>
      </c>
      <c r="C560" t="s">
        <v>921</v>
      </c>
      <c r="D560" t="s">
        <v>10</v>
      </c>
      <c r="E560">
        <v>2</v>
      </c>
      <c r="F560">
        <v>2</v>
      </c>
      <c r="G560">
        <v>7</v>
      </c>
      <c r="H560">
        <v>2</v>
      </c>
      <c r="I560">
        <v>6</v>
      </c>
      <c r="J560">
        <v>93496</v>
      </c>
      <c r="K560" s="42">
        <v>43040</v>
      </c>
      <c r="L560" s="20">
        <f t="shared" si="8"/>
        <v>43130</v>
      </c>
    </row>
    <row r="561" spans="1:12" x14ac:dyDescent="0.25">
      <c r="A561" t="s">
        <v>1750</v>
      </c>
      <c r="B561" t="s">
        <v>133</v>
      </c>
      <c r="C561" t="s">
        <v>447</v>
      </c>
      <c r="D561" t="s">
        <v>10</v>
      </c>
      <c r="E561">
        <v>2</v>
      </c>
      <c r="F561">
        <v>2</v>
      </c>
      <c r="G561">
        <v>7</v>
      </c>
      <c r="H561">
        <v>2</v>
      </c>
      <c r="I561">
        <v>6</v>
      </c>
      <c r="J561">
        <v>30066.400000000001</v>
      </c>
      <c r="K561" s="42">
        <v>43040</v>
      </c>
      <c r="L561" s="20">
        <f t="shared" si="8"/>
        <v>43130</v>
      </c>
    </row>
    <row r="562" spans="1:12" x14ac:dyDescent="0.25">
      <c r="A562" t="s">
        <v>137</v>
      </c>
      <c r="B562" t="s">
        <v>133</v>
      </c>
      <c r="C562" t="s">
        <v>447</v>
      </c>
      <c r="D562" t="s">
        <v>10</v>
      </c>
      <c r="E562">
        <v>2</v>
      </c>
      <c r="F562">
        <v>2</v>
      </c>
      <c r="G562">
        <v>7</v>
      </c>
      <c r="H562">
        <v>2</v>
      </c>
      <c r="I562">
        <v>6</v>
      </c>
      <c r="J562">
        <v>379916.34</v>
      </c>
      <c r="K562" s="27">
        <v>43034</v>
      </c>
      <c r="L562" s="20">
        <f t="shared" si="8"/>
        <v>43124</v>
      </c>
    </row>
    <row r="563" spans="1:12" x14ac:dyDescent="0.25">
      <c r="B563" t="s">
        <v>139</v>
      </c>
      <c r="D563" t="s">
        <v>5</v>
      </c>
      <c r="E563">
        <v>2</v>
      </c>
      <c r="F563">
        <v>2</v>
      </c>
      <c r="G563">
        <v>8</v>
      </c>
      <c r="H563">
        <v>6</v>
      </c>
      <c r="I563">
        <v>1</v>
      </c>
      <c r="J563">
        <f>SUM(J564:J616)</f>
        <v>54950846.300000004</v>
      </c>
      <c r="K563" s="26"/>
      <c r="L563" s="22"/>
    </row>
    <row r="564" spans="1:12" x14ac:dyDescent="0.25">
      <c r="A564" t="s">
        <v>882</v>
      </c>
      <c r="B564" t="s">
        <v>118</v>
      </c>
      <c r="D564" t="s">
        <v>10</v>
      </c>
      <c r="E564">
        <v>2</v>
      </c>
      <c r="F564">
        <v>2</v>
      </c>
      <c r="G564">
        <v>8</v>
      </c>
      <c r="H564">
        <v>6</v>
      </c>
      <c r="I564">
        <v>1</v>
      </c>
      <c r="J564">
        <v>79296</v>
      </c>
      <c r="K564" s="24">
        <v>42481</v>
      </c>
      <c r="L564" s="20">
        <f t="shared" si="8"/>
        <v>42571</v>
      </c>
    </row>
    <row r="565" spans="1:12" x14ac:dyDescent="0.25">
      <c r="A565" t="s">
        <v>566</v>
      </c>
      <c r="B565" t="s">
        <v>344</v>
      </c>
      <c r="D565" t="s">
        <v>10</v>
      </c>
      <c r="E565">
        <v>2</v>
      </c>
      <c r="F565">
        <v>2</v>
      </c>
      <c r="G565">
        <v>8</v>
      </c>
      <c r="H565">
        <v>6</v>
      </c>
      <c r="I565">
        <v>1</v>
      </c>
      <c r="J565">
        <v>53247.5</v>
      </c>
      <c r="K565" s="27">
        <v>42865</v>
      </c>
      <c r="L565" s="20">
        <f t="shared" si="8"/>
        <v>42955</v>
      </c>
    </row>
    <row r="566" spans="1:12" x14ac:dyDescent="0.25">
      <c r="A566" t="s">
        <v>1655</v>
      </c>
      <c r="B566" t="s">
        <v>1656</v>
      </c>
      <c r="C566" t="s">
        <v>1651</v>
      </c>
      <c r="D566" t="s">
        <v>10</v>
      </c>
      <c r="E566">
        <v>2</v>
      </c>
      <c r="F566">
        <v>2</v>
      </c>
      <c r="G566">
        <v>8</v>
      </c>
      <c r="H566">
        <v>6</v>
      </c>
      <c r="I566">
        <v>1</v>
      </c>
      <c r="J566">
        <v>720520</v>
      </c>
      <c r="K566" s="27">
        <v>42865</v>
      </c>
      <c r="L566" s="20">
        <f t="shared" si="8"/>
        <v>42955</v>
      </c>
    </row>
    <row r="567" spans="1:12" ht="41.25" customHeight="1" x14ac:dyDescent="0.25">
      <c r="A567" t="s">
        <v>1263</v>
      </c>
      <c r="B567" t="s">
        <v>143</v>
      </c>
      <c r="D567" t="s">
        <v>10</v>
      </c>
      <c r="E567">
        <v>2</v>
      </c>
      <c r="F567">
        <v>2</v>
      </c>
      <c r="G567">
        <v>8</v>
      </c>
      <c r="H567">
        <v>6</v>
      </c>
      <c r="I567">
        <v>1</v>
      </c>
      <c r="J567">
        <v>811388</v>
      </c>
      <c r="K567" s="32">
        <v>42405</v>
      </c>
      <c r="L567" s="29">
        <f t="shared" si="8"/>
        <v>42495</v>
      </c>
    </row>
    <row r="568" spans="1:12" x14ac:dyDescent="0.25">
      <c r="A568" t="s">
        <v>567</v>
      </c>
      <c r="B568" t="s">
        <v>119</v>
      </c>
      <c r="D568" t="s">
        <v>10</v>
      </c>
      <c r="E568">
        <v>2</v>
      </c>
      <c r="F568">
        <v>2</v>
      </c>
      <c r="G568">
        <v>8</v>
      </c>
      <c r="H568">
        <v>6</v>
      </c>
      <c r="I568">
        <v>1</v>
      </c>
      <c r="J568">
        <v>28615</v>
      </c>
      <c r="K568" s="36">
        <v>42545</v>
      </c>
      <c r="L568" s="20">
        <f t="shared" si="8"/>
        <v>42635</v>
      </c>
    </row>
    <row r="569" spans="1:12" x14ac:dyDescent="0.25">
      <c r="A569" t="s">
        <v>1650</v>
      </c>
      <c r="B569" t="s">
        <v>1653</v>
      </c>
      <c r="C569" t="s">
        <v>1651</v>
      </c>
      <c r="D569" t="s">
        <v>10</v>
      </c>
      <c r="E569">
        <v>2</v>
      </c>
      <c r="F569">
        <v>2</v>
      </c>
      <c r="G569">
        <v>8</v>
      </c>
      <c r="H569">
        <v>6</v>
      </c>
      <c r="I569">
        <v>1</v>
      </c>
      <c r="J569">
        <v>47200</v>
      </c>
      <c r="K569" s="36">
        <v>43143</v>
      </c>
      <c r="L569" s="20">
        <f t="shared" si="8"/>
        <v>43233</v>
      </c>
    </row>
    <row r="570" spans="1:12" x14ac:dyDescent="0.25">
      <c r="A570" t="s">
        <v>1652</v>
      </c>
      <c r="B570" t="s">
        <v>1653</v>
      </c>
      <c r="C570" t="s">
        <v>1651</v>
      </c>
      <c r="D570" t="s">
        <v>10</v>
      </c>
      <c r="E570">
        <v>2</v>
      </c>
      <c r="F570">
        <v>2</v>
      </c>
      <c r="G570">
        <v>8</v>
      </c>
      <c r="H570">
        <v>6</v>
      </c>
      <c r="I570">
        <v>1</v>
      </c>
      <c r="J570">
        <v>82600</v>
      </c>
      <c r="K570" s="36">
        <v>43143</v>
      </c>
      <c r="L570" s="20">
        <f t="shared" si="8"/>
        <v>43233</v>
      </c>
    </row>
    <row r="571" spans="1:12" x14ac:dyDescent="0.25">
      <c r="A571" t="s">
        <v>1702</v>
      </c>
      <c r="B571" t="s">
        <v>1653</v>
      </c>
      <c r="C571" t="s">
        <v>1703</v>
      </c>
      <c r="D571" t="s">
        <v>10</v>
      </c>
      <c r="E571">
        <v>2</v>
      </c>
      <c r="F571">
        <v>2</v>
      </c>
      <c r="G571">
        <v>8</v>
      </c>
      <c r="H571">
        <v>6</v>
      </c>
      <c r="I571">
        <v>1</v>
      </c>
      <c r="J571">
        <v>2816000</v>
      </c>
      <c r="K571" s="27">
        <v>42865</v>
      </c>
      <c r="L571" s="20">
        <f t="shared" si="8"/>
        <v>42955</v>
      </c>
    </row>
    <row r="572" spans="1:12" x14ac:dyDescent="0.25">
      <c r="A572" t="s">
        <v>1654</v>
      </c>
      <c r="B572" t="s">
        <v>1653</v>
      </c>
      <c r="C572" t="s">
        <v>1651</v>
      </c>
      <c r="D572" t="s">
        <v>10</v>
      </c>
      <c r="E572">
        <v>2</v>
      </c>
      <c r="F572">
        <v>2</v>
      </c>
      <c r="G572">
        <v>8</v>
      </c>
      <c r="H572">
        <v>6</v>
      </c>
      <c r="I572">
        <v>1</v>
      </c>
      <c r="J572">
        <v>94400</v>
      </c>
      <c r="K572" s="36">
        <v>43143</v>
      </c>
      <c r="L572" s="20">
        <f t="shared" si="8"/>
        <v>43233</v>
      </c>
    </row>
    <row r="573" spans="1:12" x14ac:dyDescent="0.25">
      <c r="A573" t="s">
        <v>1098</v>
      </c>
      <c r="B573" t="s">
        <v>405</v>
      </c>
      <c r="D573" t="s">
        <v>10</v>
      </c>
      <c r="E573">
        <v>2</v>
      </c>
      <c r="F573">
        <v>2</v>
      </c>
      <c r="G573">
        <v>8</v>
      </c>
      <c r="H573">
        <v>6</v>
      </c>
      <c r="I573">
        <v>1</v>
      </c>
      <c r="J573">
        <v>1300396.8</v>
      </c>
      <c r="K573" s="36">
        <v>42936</v>
      </c>
      <c r="L573" s="20">
        <f t="shared" si="8"/>
        <v>43026</v>
      </c>
    </row>
    <row r="574" spans="1:12" x14ac:dyDescent="0.25">
      <c r="A574" t="s">
        <v>663</v>
      </c>
      <c r="B574" t="s">
        <v>143</v>
      </c>
      <c r="D574" t="s">
        <v>10</v>
      </c>
      <c r="E574">
        <v>2</v>
      </c>
      <c r="F574">
        <v>2</v>
      </c>
      <c r="G574">
        <v>8</v>
      </c>
      <c r="H574">
        <v>6</v>
      </c>
      <c r="I574">
        <v>1</v>
      </c>
      <c r="J574">
        <v>889072.51</v>
      </c>
      <c r="K574" s="32">
        <v>43131</v>
      </c>
      <c r="L574" s="20">
        <f t="shared" si="8"/>
        <v>43221</v>
      </c>
    </row>
    <row r="575" spans="1:12" x14ac:dyDescent="0.25">
      <c r="A575" t="s">
        <v>1262</v>
      </c>
      <c r="B575" t="s">
        <v>143</v>
      </c>
      <c r="D575" t="s">
        <v>10</v>
      </c>
      <c r="E575">
        <v>2</v>
      </c>
      <c r="F575">
        <v>2</v>
      </c>
      <c r="G575">
        <v>8</v>
      </c>
      <c r="H575">
        <v>6</v>
      </c>
      <c r="I575">
        <v>1</v>
      </c>
      <c r="J575">
        <v>1021808.01</v>
      </c>
      <c r="K575" s="44">
        <v>42556</v>
      </c>
      <c r="L575" s="20">
        <f t="shared" si="8"/>
        <v>42646</v>
      </c>
    </row>
    <row r="576" spans="1:12" x14ac:dyDescent="0.25">
      <c r="A576" t="s">
        <v>578</v>
      </c>
      <c r="B576" t="s">
        <v>140</v>
      </c>
      <c r="C576" t="s">
        <v>579</v>
      </c>
      <c r="D576" t="s">
        <v>10</v>
      </c>
      <c r="E576">
        <v>2</v>
      </c>
      <c r="F576">
        <v>2</v>
      </c>
      <c r="G576">
        <v>8</v>
      </c>
      <c r="H576">
        <v>6</v>
      </c>
      <c r="I576">
        <v>1</v>
      </c>
      <c r="J576">
        <v>55662</v>
      </c>
      <c r="K576" s="35">
        <v>41915</v>
      </c>
      <c r="L576" s="20">
        <f t="shared" si="8"/>
        <v>42005</v>
      </c>
    </row>
    <row r="577" spans="1:12" x14ac:dyDescent="0.25">
      <c r="A577" t="s">
        <v>1648</v>
      </c>
      <c r="B577" t="s">
        <v>1535</v>
      </c>
      <c r="C577" t="s">
        <v>1649</v>
      </c>
      <c r="D577" t="s">
        <v>10</v>
      </c>
      <c r="E577">
        <v>2</v>
      </c>
      <c r="F577">
        <v>2</v>
      </c>
      <c r="G577">
        <v>8</v>
      </c>
      <c r="H577">
        <v>6</v>
      </c>
      <c r="I577">
        <v>1</v>
      </c>
      <c r="J577">
        <v>1563199.15</v>
      </c>
      <c r="K577" s="35">
        <v>43143</v>
      </c>
      <c r="L577" s="20">
        <f t="shared" si="8"/>
        <v>43233</v>
      </c>
    </row>
    <row r="578" spans="1:12" x14ac:dyDescent="0.25">
      <c r="A578" t="s">
        <v>422</v>
      </c>
      <c r="B578" t="s">
        <v>145</v>
      </c>
      <c r="D578" t="s">
        <v>10</v>
      </c>
      <c r="E578">
        <v>2</v>
      </c>
      <c r="F578">
        <v>2</v>
      </c>
      <c r="G578">
        <v>8</v>
      </c>
      <c r="H578">
        <v>6</v>
      </c>
      <c r="I578">
        <v>1</v>
      </c>
      <c r="J578">
        <v>161070</v>
      </c>
      <c r="K578" s="27">
        <v>42865</v>
      </c>
      <c r="L578" s="20">
        <f t="shared" si="8"/>
        <v>42955</v>
      </c>
    </row>
    <row r="579" spans="1:12" x14ac:dyDescent="0.25">
      <c r="A579" t="s">
        <v>643</v>
      </c>
      <c r="B579" t="s">
        <v>404</v>
      </c>
      <c r="C579" t="s">
        <v>1043</v>
      </c>
      <c r="D579" t="s">
        <v>10</v>
      </c>
      <c r="E579">
        <v>2</v>
      </c>
      <c r="F579">
        <v>2</v>
      </c>
      <c r="G579">
        <v>8</v>
      </c>
      <c r="H579">
        <v>6</v>
      </c>
      <c r="I579">
        <v>1</v>
      </c>
      <c r="J579">
        <v>645000.54</v>
      </c>
      <c r="K579" s="44">
        <v>43019</v>
      </c>
      <c r="L579" s="20">
        <f t="shared" si="8"/>
        <v>43109</v>
      </c>
    </row>
    <row r="580" spans="1:12" x14ac:dyDescent="0.25">
      <c r="A580" t="s">
        <v>568</v>
      </c>
      <c r="B580" t="s">
        <v>119</v>
      </c>
      <c r="D580" t="s">
        <v>141</v>
      </c>
      <c r="E580">
        <v>2</v>
      </c>
      <c r="F580">
        <v>2</v>
      </c>
      <c r="G580">
        <v>8</v>
      </c>
      <c r="H580">
        <v>6</v>
      </c>
      <c r="I580">
        <v>1</v>
      </c>
      <c r="J580">
        <v>32863</v>
      </c>
      <c r="K580" s="27">
        <v>42558</v>
      </c>
      <c r="L580" s="20">
        <f t="shared" si="8"/>
        <v>42648</v>
      </c>
    </row>
    <row r="581" spans="1:12" x14ac:dyDescent="0.25">
      <c r="A581" t="s">
        <v>569</v>
      </c>
      <c r="B581" t="s">
        <v>119</v>
      </c>
      <c r="D581" t="s">
        <v>141</v>
      </c>
      <c r="E581">
        <v>2</v>
      </c>
      <c r="F581">
        <v>2</v>
      </c>
      <c r="G581">
        <v>8</v>
      </c>
      <c r="H581">
        <v>6</v>
      </c>
      <c r="I581">
        <v>1</v>
      </c>
      <c r="J581">
        <v>30373.200000000001</v>
      </c>
      <c r="K581" s="27">
        <v>42884</v>
      </c>
      <c r="L581" s="20">
        <f t="shared" ref="L581:L644" si="9">+K581+90</f>
        <v>42974</v>
      </c>
    </row>
    <row r="582" spans="1:12" x14ac:dyDescent="0.25">
      <c r="A582" t="s">
        <v>552</v>
      </c>
      <c r="B582" t="s">
        <v>29</v>
      </c>
      <c r="D582" t="s">
        <v>10</v>
      </c>
      <c r="E582">
        <v>2</v>
      </c>
      <c r="F582">
        <v>2</v>
      </c>
      <c r="G582">
        <v>8</v>
      </c>
      <c r="H582">
        <v>6</v>
      </c>
      <c r="I582">
        <v>1</v>
      </c>
      <c r="J582">
        <v>138048</v>
      </c>
      <c r="K582" s="27">
        <v>42234</v>
      </c>
      <c r="L582" s="20">
        <f t="shared" si="9"/>
        <v>42324</v>
      </c>
    </row>
    <row r="583" spans="1:12" x14ac:dyDescent="0.25">
      <c r="A583" t="s">
        <v>635</v>
      </c>
      <c r="B583" t="s">
        <v>29</v>
      </c>
      <c r="D583" t="s">
        <v>10</v>
      </c>
      <c r="E583">
        <v>2</v>
      </c>
      <c r="F583">
        <v>2</v>
      </c>
      <c r="G583">
        <v>8</v>
      </c>
      <c r="H583">
        <v>6</v>
      </c>
      <c r="I583">
        <v>1</v>
      </c>
      <c r="J583">
        <v>68546.2</v>
      </c>
      <c r="K583" s="36">
        <v>42321</v>
      </c>
      <c r="L583" s="20">
        <f t="shared" si="9"/>
        <v>42411</v>
      </c>
    </row>
    <row r="584" spans="1:12" x14ac:dyDescent="0.25">
      <c r="A584" t="s">
        <v>580</v>
      </c>
      <c r="B584" t="s">
        <v>142</v>
      </c>
      <c r="D584" t="s">
        <v>141</v>
      </c>
      <c r="E584">
        <v>2</v>
      </c>
      <c r="F584">
        <v>2</v>
      </c>
      <c r="G584">
        <v>8</v>
      </c>
      <c r="H584">
        <v>6</v>
      </c>
      <c r="I584">
        <v>1</v>
      </c>
      <c r="J584">
        <v>50380.1</v>
      </c>
      <c r="K584" s="27">
        <v>42404</v>
      </c>
      <c r="L584" s="20">
        <f t="shared" si="9"/>
        <v>42494</v>
      </c>
    </row>
    <row r="585" spans="1:12" x14ac:dyDescent="0.25">
      <c r="A585" t="s">
        <v>1456</v>
      </c>
      <c r="B585" t="s">
        <v>1139</v>
      </c>
      <c r="C585" t="s">
        <v>1457</v>
      </c>
      <c r="D585" t="s">
        <v>10</v>
      </c>
      <c r="E585">
        <v>2</v>
      </c>
      <c r="F585">
        <v>2</v>
      </c>
      <c r="G585">
        <v>8</v>
      </c>
      <c r="H585">
        <v>6</v>
      </c>
      <c r="I585">
        <v>1</v>
      </c>
      <c r="J585">
        <v>332467.20000000001</v>
      </c>
      <c r="K585" s="27">
        <v>43104</v>
      </c>
      <c r="L585" s="20">
        <f t="shared" si="9"/>
        <v>43194</v>
      </c>
    </row>
    <row r="586" spans="1:12" x14ac:dyDescent="0.25">
      <c r="A586" t="s">
        <v>672</v>
      </c>
      <c r="B586" t="s">
        <v>142</v>
      </c>
      <c r="D586" t="s">
        <v>10</v>
      </c>
      <c r="E586">
        <v>2</v>
      </c>
      <c r="F586">
        <v>2</v>
      </c>
      <c r="G586">
        <v>8</v>
      </c>
      <c r="H586">
        <v>6</v>
      </c>
      <c r="I586">
        <v>1</v>
      </c>
      <c r="J586">
        <v>73295.7</v>
      </c>
      <c r="K586" s="32">
        <v>42408</v>
      </c>
      <c r="L586" s="20">
        <f t="shared" si="9"/>
        <v>42498</v>
      </c>
    </row>
    <row r="587" spans="1:12" x14ac:dyDescent="0.25">
      <c r="A587" t="s">
        <v>1687</v>
      </c>
      <c r="B587" t="s">
        <v>1535</v>
      </c>
      <c r="C587" t="s">
        <v>1688</v>
      </c>
      <c r="D587" t="s">
        <v>10</v>
      </c>
      <c r="E587">
        <v>2</v>
      </c>
      <c r="F587">
        <v>2</v>
      </c>
      <c r="G587">
        <v>8</v>
      </c>
      <c r="H587">
        <v>6</v>
      </c>
      <c r="I587">
        <v>1</v>
      </c>
      <c r="J587">
        <v>10022154.77</v>
      </c>
      <c r="K587" s="27">
        <v>42865</v>
      </c>
      <c r="L587" s="20">
        <f t="shared" si="9"/>
        <v>42955</v>
      </c>
    </row>
    <row r="588" spans="1:12" x14ac:dyDescent="0.25">
      <c r="A588" t="s">
        <v>581</v>
      </c>
      <c r="B588" t="s">
        <v>144</v>
      </c>
      <c r="C588" t="s">
        <v>582</v>
      </c>
      <c r="D588" t="s">
        <v>10</v>
      </c>
      <c r="E588">
        <v>2</v>
      </c>
      <c r="F588">
        <v>2</v>
      </c>
      <c r="G588">
        <v>8</v>
      </c>
      <c r="H588">
        <v>6</v>
      </c>
      <c r="I588">
        <v>1</v>
      </c>
      <c r="J588">
        <v>313526</v>
      </c>
      <c r="K588" s="38">
        <v>42443</v>
      </c>
      <c r="L588" s="20">
        <f t="shared" si="9"/>
        <v>42533</v>
      </c>
    </row>
    <row r="589" spans="1:12" x14ac:dyDescent="0.25">
      <c r="A589" t="s">
        <v>904</v>
      </c>
      <c r="B589" t="s">
        <v>1120</v>
      </c>
      <c r="C589" t="s">
        <v>1225</v>
      </c>
      <c r="D589" t="s">
        <v>10</v>
      </c>
      <c r="E589">
        <v>2</v>
      </c>
      <c r="F589">
        <v>2</v>
      </c>
      <c r="G589">
        <v>8</v>
      </c>
      <c r="H589">
        <v>6</v>
      </c>
      <c r="I589">
        <v>1</v>
      </c>
      <c r="J589">
        <v>99120</v>
      </c>
      <c r="K589" s="38">
        <v>43056</v>
      </c>
      <c r="L589" s="20">
        <f t="shared" si="9"/>
        <v>43146</v>
      </c>
    </row>
    <row r="590" spans="1:12" x14ac:dyDescent="0.25">
      <c r="A590" t="s">
        <v>599</v>
      </c>
      <c r="B590" t="s">
        <v>1120</v>
      </c>
      <c r="C590" t="s">
        <v>685</v>
      </c>
      <c r="D590" t="s">
        <v>10</v>
      </c>
      <c r="E590">
        <v>2</v>
      </c>
      <c r="F590">
        <v>2</v>
      </c>
      <c r="G590">
        <v>8</v>
      </c>
      <c r="H590">
        <v>6</v>
      </c>
      <c r="I590">
        <v>1</v>
      </c>
      <c r="J590">
        <v>141998.84</v>
      </c>
      <c r="K590" s="38">
        <v>43118</v>
      </c>
      <c r="L590" s="20">
        <f t="shared" si="9"/>
        <v>43208</v>
      </c>
    </row>
    <row r="591" spans="1:12" x14ac:dyDescent="0.25">
      <c r="A591" t="s">
        <v>750</v>
      </c>
      <c r="B591" t="s">
        <v>1120</v>
      </c>
      <c r="C591" t="s">
        <v>1225</v>
      </c>
      <c r="D591" t="s">
        <v>10</v>
      </c>
      <c r="E591">
        <v>2</v>
      </c>
      <c r="F591">
        <v>2</v>
      </c>
      <c r="G591">
        <v>8</v>
      </c>
      <c r="H591">
        <v>6</v>
      </c>
      <c r="I591">
        <v>1</v>
      </c>
      <c r="J591">
        <v>71399.990000000005</v>
      </c>
      <c r="K591" s="38">
        <v>43062</v>
      </c>
      <c r="L591" s="20">
        <f t="shared" si="9"/>
        <v>43152</v>
      </c>
    </row>
    <row r="592" spans="1:12" x14ac:dyDescent="0.25">
      <c r="A592" t="s">
        <v>756</v>
      </c>
      <c r="B592" t="s">
        <v>1120</v>
      </c>
      <c r="C592" t="s">
        <v>1225</v>
      </c>
      <c r="D592" t="s">
        <v>10</v>
      </c>
      <c r="E592">
        <v>2</v>
      </c>
      <c r="F592">
        <v>2</v>
      </c>
      <c r="G592">
        <v>8</v>
      </c>
      <c r="H592">
        <v>6</v>
      </c>
      <c r="I592">
        <v>1</v>
      </c>
      <c r="J592">
        <v>132704.42000000001</v>
      </c>
      <c r="K592" s="27">
        <v>42865</v>
      </c>
      <c r="L592" s="20">
        <f t="shared" si="9"/>
        <v>42955</v>
      </c>
    </row>
    <row r="593" spans="1:12" x14ac:dyDescent="0.25">
      <c r="A593" t="s">
        <v>1491</v>
      </c>
      <c r="B593" t="s">
        <v>17</v>
      </c>
      <c r="C593" t="s">
        <v>894</v>
      </c>
      <c r="D593" t="s">
        <v>10</v>
      </c>
      <c r="E593">
        <v>2</v>
      </c>
      <c r="F593">
        <v>2</v>
      </c>
      <c r="G593">
        <v>8</v>
      </c>
      <c r="H593">
        <v>6</v>
      </c>
      <c r="I593">
        <v>1</v>
      </c>
      <c r="J593">
        <v>668033.4</v>
      </c>
      <c r="K593" s="38">
        <v>43117</v>
      </c>
      <c r="L593" s="20">
        <f t="shared" si="9"/>
        <v>43207</v>
      </c>
    </row>
    <row r="594" spans="1:12" x14ac:dyDescent="0.25">
      <c r="A594" t="s">
        <v>893</v>
      </c>
      <c r="B594" t="s">
        <v>100</v>
      </c>
      <c r="C594" t="s">
        <v>894</v>
      </c>
      <c r="D594" t="s">
        <v>10</v>
      </c>
      <c r="E594">
        <v>2</v>
      </c>
      <c r="F594">
        <v>2</v>
      </c>
      <c r="G594">
        <v>8</v>
      </c>
      <c r="H594">
        <v>6</v>
      </c>
      <c r="I594">
        <v>1</v>
      </c>
      <c r="J594">
        <v>103934.39999999999</v>
      </c>
      <c r="K594" s="35">
        <v>41925</v>
      </c>
      <c r="L594" s="20">
        <f t="shared" si="9"/>
        <v>42015</v>
      </c>
    </row>
    <row r="595" spans="1:12" x14ac:dyDescent="0.25">
      <c r="A595" t="s">
        <v>1403</v>
      </c>
      <c r="B595" t="s">
        <v>143</v>
      </c>
      <c r="C595" t="s">
        <v>1404</v>
      </c>
      <c r="D595" t="s">
        <v>10</v>
      </c>
      <c r="E595">
        <v>2</v>
      </c>
      <c r="F595">
        <v>2</v>
      </c>
      <c r="G595">
        <v>8</v>
      </c>
      <c r="H595">
        <v>6</v>
      </c>
      <c r="I595">
        <v>1</v>
      </c>
      <c r="J595">
        <v>4258341.3899999997</v>
      </c>
      <c r="K595" s="35">
        <v>43097</v>
      </c>
      <c r="L595" s="20">
        <f t="shared" si="9"/>
        <v>43187</v>
      </c>
    </row>
    <row r="596" spans="1:12" x14ac:dyDescent="0.25">
      <c r="A596" t="s">
        <v>419</v>
      </c>
      <c r="B596" t="s">
        <v>1042</v>
      </c>
      <c r="C596" t="s">
        <v>1250</v>
      </c>
      <c r="D596" t="s">
        <v>10</v>
      </c>
      <c r="E596">
        <v>2</v>
      </c>
      <c r="F596">
        <v>2</v>
      </c>
      <c r="G596">
        <v>8</v>
      </c>
      <c r="H596">
        <v>6</v>
      </c>
      <c r="I596">
        <v>1</v>
      </c>
      <c r="J596">
        <v>650180</v>
      </c>
      <c r="K596" s="35">
        <v>43110</v>
      </c>
      <c r="L596" s="20">
        <f t="shared" si="9"/>
        <v>43200</v>
      </c>
    </row>
    <row r="597" spans="1:12" x14ac:dyDescent="0.25">
      <c r="A597" t="s">
        <v>1453</v>
      </c>
      <c r="B597" t="s">
        <v>1139</v>
      </c>
      <c r="C597" t="s">
        <v>1454</v>
      </c>
      <c r="D597" t="s">
        <v>10</v>
      </c>
      <c r="E597">
        <v>2</v>
      </c>
      <c r="F597">
        <v>2</v>
      </c>
      <c r="G597">
        <v>8</v>
      </c>
      <c r="H597">
        <v>6</v>
      </c>
      <c r="I597">
        <v>1</v>
      </c>
      <c r="J597">
        <v>28792</v>
      </c>
      <c r="K597" s="35">
        <v>43104</v>
      </c>
      <c r="L597" s="20">
        <f t="shared" si="9"/>
        <v>43194</v>
      </c>
    </row>
    <row r="598" spans="1:12" x14ac:dyDescent="0.25">
      <c r="A598" t="s">
        <v>583</v>
      </c>
      <c r="B598" t="s">
        <v>106</v>
      </c>
      <c r="C598" t="s">
        <v>584</v>
      </c>
      <c r="D598" t="s">
        <v>10</v>
      </c>
      <c r="E598">
        <v>2</v>
      </c>
      <c r="F598">
        <v>2</v>
      </c>
      <c r="G598">
        <v>8</v>
      </c>
      <c r="H598">
        <v>6</v>
      </c>
      <c r="I598">
        <v>1</v>
      </c>
      <c r="J598">
        <v>69761.600000000006</v>
      </c>
      <c r="K598" s="32">
        <v>42536</v>
      </c>
      <c r="L598" s="29">
        <f t="shared" si="9"/>
        <v>42626</v>
      </c>
    </row>
    <row r="599" spans="1:12" x14ac:dyDescent="0.25">
      <c r="A599" t="s">
        <v>585</v>
      </c>
      <c r="B599" t="s">
        <v>118</v>
      </c>
      <c r="C599" t="s">
        <v>579</v>
      </c>
      <c r="D599" t="s">
        <v>10</v>
      </c>
      <c r="E599">
        <v>2</v>
      </c>
      <c r="F599">
        <v>2</v>
      </c>
      <c r="G599">
        <v>8</v>
      </c>
      <c r="H599">
        <v>6</v>
      </c>
      <c r="I599">
        <v>1</v>
      </c>
      <c r="J599">
        <v>140909.70000000001</v>
      </c>
      <c r="K599" s="27">
        <v>42573</v>
      </c>
      <c r="L599" s="20">
        <f t="shared" si="9"/>
        <v>42663</v>
      </c>
    </row>
    <row r="600" spans="1:12" x14ac:dyDescent="0.25">
      <c r="A600" t="s">
        <v>586</v>
      </c>
      <c r="B600" t="s">
        <v>1139</v>
      </c>
      <c r="C600" t="s">
        <v>587</v>
      </c>
      <c r="D600" t="s">
        <v>10</v>
      </c>
      <c r="E600">
        <v>2</v>
      </c>
      <c r="F600">
        <v>2</v>
      </c>
      <c r="G600">
        <v>8</v>
      </c>
      <c r="H600">
        <v>6</v>
      </c>
      <c r="I600">
        <v>1</v>
      </c>
      <c r="J600">
        <v>728020.47999999998</v>
      </c>
      <c r="K600" s="32">
        <v>42576</v>
      </c>
      <c r="L600" s="20">
        <f t="shared" si="9"/>
        <v>42666</v>
      </c>
    </row>
    <row r="601" spans="1:12" x14ac:dyDescent="0.25">
      <c r="A601" t="s">
        <v>1663</v>
      </c>
      <c r="B601" t="s">
        <v>1537</v>
      </c>
      <c r="C601" t="s">
        <v>1404</v>
      </c>
      <c r="D601" t="s">
        <v>10</v>
      </c>
      <c r="E601">
        <v>2</v>
      </c>
      <c r="F601">
        <v>2</v>
      </c>
      <c r="G601">
        <v>8</v>
      </c>
      <c r="H601">
        <v>6</v>
      </c>
      <c r="I601">
        <v>1</v>
      </c>
      <c r="J601">
        <v>930000.08</v>
      </c>
      <c r="K601" s="32">
        <v>43151</v>
      </c>
      <c r="L601" s="20">
        <f t="shared" si="9"/>
        <v>43241</v>
      </c>
    </row>
    <row r="602" spans="1:12" x14ac:dyDescent="0.25">
      <c r="A602" t="s">
        <v>1011</v>
      </c>
      <c r="B602" t="s">
        <v>1012</v>
      </c>
      <c r="C602" t="s">
        <v>1013</v>
      </c>
      <c r="D602" t="s">
        <v>10</v>
      </c>
      <c r="E602">
        <v>2</v>
      </c>
      <c r="F602">
        <v>2</v>
      </c>
      <c r="G602">
        <v>8</v>
      </c>
      <c r="H602">
        <v>6</v>
      </c>
      <c r="I602">
        <v>1</v>
      </c>
      <c r="J602">
        <v>48073.2</v>
      </c>
      <c r="K602" s="32">
        <v>43118</v>
      </c>
      <c r="L602" s="20">
        <f t="shared" si="9"/>
        <v>43208</v>
      </c>
    </row>
    <row r="603" spans="1:12" x14ac:dyDescent="0.25">
      <c r="A603" t="s">
        <v>1248</v>
      </c>
      <c r="B603" t="s">
        <v>1249</v>
      </c>
      <c r="C603" t="s">
        <v>1250</v>
      </c>
      <c r="D603" t="s">
        <v>10</v>
      </c>
      <c r="E603">
        <v>2</v>
      </c>
      <c r="F603">
        <v>2</v>
      </c>
      <c r="G603">
        <v>8</v>
      </c>
      <c r="H603">
        <v>6</v>
      </c>
      <c r="I603">
        <v>1</v>
      </c>
      <c r="J603">
        <v>437930.01</v>
      </c>
      <c r="K603" s="32">
        <v>43063</v>
      </c>
      <c r="L603" s="20">
        <f t="shared" si="9"/>
        <v>43153</v>
      </c>
    </row>
    <row r="604" spans="1:12" x14ac:dyDescent="0.25">
      <c r="A604" t="s">
        <v>1517</v>
      </c>
      <c r="B604" t="s">
        <v>1507</v>
      </c>
      <c r="C604" t="s">
        <v>1454</v>
      </c>
      <c r="D604" t="s">
        <v>10</v>
      </c>
      <c r="E604">
        <v>2</v>
      </c>
      <c r="F604">
        <v>2</v>
      </c>
      <c r="G604">
        <v>8</v>
      </c>
      <c r="H604">
        <v>6</v>
      </c>
      <c r="I604">
        <v>1</v>
      </c>
      <c r="J604">
        <v>289980</v>
      </c>
      <c r="K604" s="32">
        <v>43123</v>
      </c>
      <c r="L604" s="20">
        <f t="shared" si="9"/>
        <v>43213</v>
      </c>
    </row>
    <row r="605" spans="1:12" x14ac:dyDescent="0.25">
      <c r="A605" t="s">
        <v>1518</v>
      </c>
      <c r="B605" t="s">
        <v>1507</v>
      </c>
      <c r="C605" t="s">
        <v>1454</v>
      </c>
      <c r="D605" t="s">
        <v>10</v>
      </c>
      <c r="E605">
        <v>2</v>
      </c>
      <c r="F605">
        <v>2</v>
      </c>
      <c r="G605">
        <v>8</v>
      </c>
      <c r="H605">
        <v>6</v>
      </c>
      <c r="I605">
        <v>1</v>
      </c>
      <c r="J605">
        <v>251634.17</v>
      </c>
      <c r="K605" s="32">
        <v>43119</v>
      </c>
      <c r="L605" s="20">
        <f t="shared" si="9"/>
        <v>43209</v>
      </c>
    </row>
    <row r="606" spans="1:12" x14ac:dyDescent="0.25">
      <c r="A606" t="s">
        <v>588</v>
      </c>
      <c r="B606" t="s">
        <v>120</v>
      </c>
      <c r="C606" t="s">
        <v>589</v>
      </c>
      <c r="D606" t="s">
        <v>10</v>
      </c>
      <c r="E606">
        <v>2</v>
      </c>
      <c r="F606">
        <v>2</v>
      </c>
      <c r="G606">
        <v>8</v>
      </c>
      <c r="H606">
        <v>6</v>
      </c>
      <c r="I606">
        <v>1</v>
      </c>
      <c r="J606">
        <v>34043</v>
      </c>
      <c r="K606" s="27">
        <v>42615</v>
      </c>
      <c r="L606" s="20">
        <f t="shared" si="9"/>
        <v>42705</v>
      </c>
    </row>
    <row r="607" spans="1:12" x14ac:dyDescent="0.25">
      <c r="A607" t="s">
        <v>1534</v>
      </c>
      <c r="B607" t="s">
        <v>1535</v>
      </c>
      <c r="C607" t="s">
        <v>1536</v>
      </c>
      <c r="D607" t="s">
        <v>10</v>
      </c>
      <c r="E607">
        <v>2</v>
      </c>
      <c r="F607">
        <v>2</v>
      </c>
      <c r="G607">
        <v>8</v>
      </c>
      <c r="H607">
        <v>6</v>
      </c>
      <c r="I607">
        <v>1</v>
      </c>
      <c r="J607">
        <v>19069164.440000001</v>
      </c>
      <c r="K607" s="27">
        <v>43136</v>
      </c>
      <c r="L607" s="20">
        <f t="shared" si="9"/>
        <v>43226</v>
      </c>
    </row>
    <row r="608" spans="1:12" x14ac:dyDescent="0.25">
      <c r="A608" t="s">
        <v>590</v>
      </c>
      <c r="B608" t="s">
        <v>146</v>
      </c>
      <c r="C608" t="s">
        <v>582</v>
      </c>
      <c r="D608" t="s">
        <v>10</v>
      </c>
      <c r="E608">
        <v>2</v>
      </c>
      <c r="F608">
        <v>2</v>
      </c>
      <c r="G608">
        <v>8</v>
      </c>
      <c r="H608">
        <v>6</v>
      </c>
      <c r="I608">
        <v>1</v>
      </c>
      <c r="J608">
        <v>1930920.96</v>
      </c>
      <c r="K608" s="27">
        <v>42621</v>
      </c>
      <c r="L608" s="20">
        <f t="shared" si="9"/>
        <v>42711</v>
      </c>
    </row>
    <row r="609" spans="1:12" x14ac:dyDescent="0.25">
      <c r="A609" t="s">
        <v>599</v>
      </c>
      <c r="B609" t="s">
        <v>1614</v>
      </c>
      <c r="C609" t="s">
        <v>1615</v>
      </c>
      <c r="D609" t="s">
        <v>10</v>
      </c>
      <c r="E609">
        <v>2</v>
      </c>
      <c r="F609">
        <v>2</v>
      </c>
      <c r="G609">
        <v>8</v>
      </c>
      <c r="H609">
        <v>6</v>
      </c>
      <c r="I609">
        <v>1</v>
      </c>
      <c r="J609">
        <v>105846</v>
      </c>
      <c r="K609" s="27">
        <v>43139</v>
      </c>
      <c r="L609" s="20">
        <f t="shared" si="9"/>
        <v>43229</v>
      </c>
    </row>
    <row r="610" spans="1:12" x14ac:dyDescent="0.25">
      <c r="A610" t="s">
        <v>435</v>
      </c>
      <c r="B610" t="s">
        <v>147</v>
      </c>
      <c r="D610" t="s">
        <v>10</v>
      </c>
      <c r="E610">
        <v>2</v>
      </c>
      <c r="F610">
        <v>2</v>
      </c>
      <c r="G610">
        <v>8</v>
      </c>
      <c r="H610">
        <v>6</v>
      </c>
      <c r="I610">
        <v>1</v>
      </c>
      <c r="J610">
        <v>529348</v>
      </c>
      <c r="K610" s="32">
        <v>42625</v>
      </c>
      <c r="L610" s="20">
        <f t="shared" si="9"/>
        <v>42715</v>
      </c>
    </row>
    <row r="611" spans="1:12" x14ac:dyDescent="0.25">
      <c r="A611" t="s">
        <v>1708</v>
      </c>
      <c r="B611" t="s">
        <v>1535</v>
      </c>
      <c r="C611" t="s">
        <v>1709</v>
      </c>
      <c r="D611" t="s">
        <v>10</v>
      </c>
      <c r="E611">
        <v>2</v>
      </c>
      <c r="F611">
        <v>2</v>
      </c>
      <c r="G611">
        <v>8</v>
      </c>
      <c r="H611">
        <v>6</v>
      </c>
      <c r="I611">
        <v>1</v>
      </c>
      <c r="J611">
        <v>544944.02</v>
      </c>
      <c r="K611" s="32">
        <v>43152</v>
      </c>
      <c r="L611" s="20">
        <f t="shared" si="9"/>
        <v>43242</v>
      </c>
    </row>
    <row r="612" spans="1:12" x14ac:dyDescent="0.25">
      <c r="A612" t="s">
        <v>1682</v>
      </c>
      <c r="B612" t="s">
        <v>1653</v>
      </c>
      <c r="D612" t="s">
        <v>10</v>
      </c>
      <c r="E612">
        <v>2</v>
      </c>
      <c r="F612">
        <v>2</v>
      </c>
      <c r="G612">
        <v>8</v>
      </c>
      <c r="H612">
        <v>6</v>
      </c>
      <c r="I612">
        <v>1</v>
      </c>
      <c r="J612">
        <v>537380</v>
      </c>
      <c r="K612" s="27">
        <v>42865</v>
      </c>
      <c r="L612" s="20">
        <f t="shared" si="9"/>
        <v>42955</v>
      </c>
    </row>
    <row r="613" spans="1:12" x14ac:dyDescent="0.25">
      <c r="A613" t="s">
        <v>37</v>
      </c>
      <c r="B613" t="s">
        <v>148</v>
      </c>
      <c r="D613" t="s">
        <v>10</v>
      </c>
      <c r="E613">
        <v>2</v>
      </c>
      <c r="F613">
        <v>2</v>
      </c>
      <c r="G613">
        <v>8</v>
      </c>
      <c r="H613">
        <v>6</v>
      </c>
      <c r="I613">
        <v>1</v>
      </c>
      <c r="J613">
        <v>1413645.76</v>
      </c>
      <c r="K613" s="35">
        <v>42682</v>
      </c>
      <c r="L613" s="20">
        <f t="shared" si="9"/>
        <v>42772</v>
      </c>
    </row>
    <row r="614" spans="1:12" x14ac:dyDescent="0.25">
      <c r="A614" t="s">
        <v>885</v>
      </c>
      <c r="B614" t="s">
        <v>886</v>
      </c>
      <c r="C614" t="s">
        <v>719</v>
      </c>
      <c r="D614" t="s">
        <v>10</v>
      </c>
      <c r="E614">
        <v>2</v>
      </c>
      <c r="F614">
        <v>2</v>
      </c>
      <c r="G614">
        <v>8</v>
      </c>
      <c r="H614">
        <v>6</v>
      </c>
      <c r="I614">
        <v>1</v>
      </c>
      <c r="J614">
        <v>136516.56</v>
      </c>
      <c r="K614" s="24">
        <v>41358</v>
      </c>
      <c r="L614" s="20">
        <f t="shared" si="9"/>
        <v>41448</v>
      </c>
    </row>
    <row r="615" spans="1:12" x14ac:dyDescent="0.25">
      <c r="A615" t="s">
        <v>1172</v>
      </c>
      <c r="B615" t="s">
        <v>1139</v>
      </c>
      <c r="C615" t="s">
        <v>686</v>
      </c>
      <c r="D615" t="s">
        <v>10</v>
      </c>
      <c r="E615">
        <v>2</v>
      </c>
      <c r="F615">
        <v>2</v>
      </c>
      <c r="G615">
        <v>8</v>
      </c>
      <c r="H615">
        <v>6</v>
      </c>
      <c r="I615">
        <v>1</v>
      </c>
      <c r="J615">
        <v>123800</v>
      </c>
      <c r="K615" s="24">
        <v>43060</v>
      </c>
      <c r="L615" s="20">
        <f t="shared" si="9"/>
        <v>43150</v>
      </c>
    </row>
    <row r="616" spans="1:12" x14ac:dyDescent="0.25">
      <c r="A616" t="s">
        <v>591</v>
      </c>
      <c r="B616" t="s">
        <v>115</v>
      </c>
      <c r="C616" t="s">
        <v>592</v>
      </c>
      <c r="D616" t="s">
        <v>10</v>
      </c>
      <c r="E616">
        <v>2</v>
      </c>
      <c r="F616">
        <v>2</v>
      </c>
      <c r="G616">
        <v>8</v>
      </c>
      <c r="H616">
        <v>6</v>
      </c>
      <c r="I616">
        <v>1</v>
      </c>
      <c r="J616">
        <v>43294.2</v>
      </c>
      <c r="K616" s="32">
        <v>42780</v>
      </c>
      <c r="L616" s="20">
        <f t="shared" si="9"/>
        <v>42870</v>
      </c>
    </row>
    <row r="617" spans="1:12" x14ac:dyDescent="0.25">
      <c r="B617" t="s">
        <v>149</v>
      </c>
      <c r="D617" t="s">
        <v>5</v>
      </c>
      <c r="E617">
        <v>2</v>
      </c>
      <c r="F617">
        <v>2</v>
      </c>
      <c r="G617">
        <v>8</v>
      </c>
      <c r="H617">
        <v>7</v>
      </c>
      <c r="I617">
        <v>2</v>
      </c>
      <c r="J617">
        <f>SUM(J618:J717)</f>
        <v>4226151.3</v>
      </c>
      <c r="K617" s="45"/>
      <c r="L617" s="22"/>
    </row>
    <row r="618" spans="1:12" x14ac:dyDescent="0.25">
      <c r="A618" t="s">
        <v>330</v>
      </c>
      <c r="B618" t="s">
        <v>329</v>
      </c>
      <c r="C618" t="s">
        <v>594</v>
      </c>
      <c r="D618" t="s">
        <v>10</v>
      </c>
      <c r="E618">
        <v>2</v>
      </c>
      <c r="F618">
        <v>2</v>
      </c>
      <c r="G618">
        <v>8</v>
      </c>
      <c r="H618">
        <v>7</v>
      </c>
      <c r="I618">
        <v>2</v>
      </c>
      <c r="J618">
        <v>92040</v>
      </c>
      <c r="K618" s="42">
        <v>42816</v>
      </c>
      <c r="L618" s="20">
        <f t="shared" si="9"/>
        <v>42906</v>
      </c>
    </row>
    <row r="619" spans="1:12" x14ac:dyDescent="0.25">
      <c r="A619" t="s">
        <v>1129</v>
      </c>
      <c r="B619" t="s">
        <v>1123</v>
      </c>
      <c r="C619" t="s">
        <v>594</v>
      </c>
      <c r="D619" t="s">
        <v>10</v>
      </c>
      <c r="E619">
        <v>2</v>
      </c>
      <c r="F619">
        <v>2</v>
      </c>
      <c r="G619">
        <v>8</v>
      </c>
      <c r="H619">
        <v>7</v>
      </c>
      <c r="I619">
        <v>2</v>
      </c>
      <c r="J619">
        <v>24780</v>
      </c>
      <c r="K619" s="42">
        <v>43013</v>
      </c>
      <c r="L619" s="20">
        <f t="shared" si="9"/>
        <v>43103</v>
      </c>
    </row>
    <row r="620" spans="1:12" x14ac:dyDescent="0.25">
      <c r="A620" t="s">
        <v>593</v>
      </c>
      <c r="B620" t="s">
        <v>27</v>
      </c>
      <c r="C620" t="s">
        <v>594</v>
      </c>
      <c r="D620" t="s">
        <v>10</v>
      </c>
      <c r="E620">
        <v>2</v>
      </c>
      <c r="F620">
        <v>2</v>
      </c>
      <c r="G620">
        <v>8</v>
      </c>
      <c r="H620">
        <v>7</v>
      </c>
      <c r="I620">
        <v>2</v>
      </c>
      <c r="J620">
        <v>18880</v>
      </c>
      <c r="K620" s="19">
        <v>42711</v>
      </c>
      <c r="L620" s="20">
        <f t="shared" si="9"/>
        <v>42801</v>
      </c>
    </row>
    <row r="621" spans="1:12" x14ac:dyDescent="0.25">
      <c r="A621" t="s">
        <v>595</v>
      </c>
      <c r="B621" t="s">
        <v>346</v>
      </c>
      <c r="C621" t="s">
        <v>594</v>
      </c>
      <c r="D621" t="s">
        <v>10</v>
      </c>
      <c r="E621">
        <v>2</v>
      </c>
      <c r="F621">
        <v>2</v>
      </c>
      <c r="G621">
        <v>8</v>
      </c>
      <c r="H621" t="s">
        <v>18</v>
      </c>
      <c r="I621">
        <v>2</v>
      </c>
      <c r="J621">
        <v>47200</v>
      </c>
      <c r="K621" s="19">
        <v>42853</v>
      </c>
      <c r="L621" s="20">
        <f t="shared" si="9"/>
        <v>42943</v>
      </c>
    </row>
    <row r="622" spans="1:12" x14ac:dyDescent="0.25">
      <c r="A622" t="s">
        <v>1305</v>
      </c>
      <c r="B622" t="s">
        <v>1284</v>
      </c>
      <c r="C622" t="s">
        <v>594</v>
      </c>
      <c r="D622" t="s">
        <v>10</v>
      </c>
      <c r="E622">
        <v>2</v>
      </c>
      <c r="F622">
        <v>2</v>
      </c>
      <c r="G622">
        <v>8</v>
      </c>
      <c r="H622">
        <v>7</v>
      </c>
      <c r="I622">
        <v>2</v>
      </c>
      <c r="J622">
        <v>47200</v>
      </c>
      <c r="K622" s="19">
        <v>43076</v>
      </c>
      <c r="L622" s="20">
        <f t="shared" si="9"/>
        <v>43166</v>
      </c>
    </row>
    <row r="623" spans="1:12" x14ac:dyDescent="0.25">
      <c r="A623" t="s">
        <v>989</v>
      </c>
      <c r="B623" t="s">
        <v>354</v>
      </c>
      <c r="C623" t="s">
        <v>594</v>
      </c>
      <c r="D623" t="s">
        <v>10</v>
      </c>
      <c r="E623">
        <v>2</v>
      </c>
      <c r="F623">
        <v>2</v>
      </c>
      <c r="G623">
        <v>8</v>
      </c>
      <c r="H623" t="s">
        <v>18</v>
      </c>
      <c r="I623">
        <v>2</v>
      </c>
      <c r="J623">
        <v>59000</v>
      </c>
      <c r="K623" s="19">
        <v>42870</v>
      </c>
      <c r="L623" s="20">
        <f t="shared" si="9"/>
        <v>42960</v>
      </c>
    </row>
    <row r="624" spans="1:12" x14ac:dyDescent="0.25">
      <c r="A624" t="s">
        <v>596</v>
      </c>
      <c r="B624" t="s">
        <v>346</v>
      </c>
      <c r="C624" t="s">
        <v>594</v>
      </c>
      <c r="D624" t="s">
        <v>10</v>
      </c>
      <c r="E624">
        <v>2</v>
      </c>
      <c r="F624">
        <v>2</v>
      </c>
      <c r="G624">
        <v>8</v>
      </c>
      <c r="H624" t="s">
        <v>18</v>
      </c>
      <c r="I624">
        <v>2</v>
      </c>
      <c r="J624">
        <v>23600</v>
      </c>
      <c r="K624" s="19">
        <v>42853</v>
      </c>
      <c r="L624" s="20">
        <f t="shared" si="9"/>
        <v>42943</v>
      </c>
    </row>
    <row r="625" spans="1:13" x14ac:dyDescent="0.25">
      <c r="A625" t="s">
        <v>597</v>
      </c>
      <c r="B625" t="s">
        <v>346</v>
      </c>
      <c r="C625" t="s">
        <v>594</v>
      </c>
      <c r="D625" t="s">
        <v>10</v>
      </c>
      <c r="E625">
        <v>2</v>
      </c>
      <c r="F625">
        <v>2</v>
      </c>
      <c r="G625">
        <v>8</v>
      </c>
      <c r="H625" t="s">
        <v>18</v>
      </c>
      <c r="I625">
        <v>2</v>
      </c>
      <c r="J625">
        <v>53100</v>
      </c>
      <c r="K625" s="19">
        <v>42859</v>
      </c>
      <c r="L625" s="20">
        <f t="shared" si="9"/>
        <v>42949</v>
      </c>
    </row>
    <row r="626" spans="1:13" x14ac:dyDescent="0.25">
      <c r="A626" t="s">
        <v>598</v>
      </c>
      <c r="B626" t="s">
        <v>346</v>
      </c>
      <c r="C626" t="s">
        <v>594</v>
      </c>
      <c r="D626" t="s">
        <v>10</v>
      </c>
      <c r="E626">
        <v>2</v>
      </c>
      <c r="F626">
        <v>2</v>
      </c>
      <c r="G626">
        <v>8</v>
      </c>
      <c r="H626" t="s">
        <v>18</v>
      </c>
      <c r="I626">
        <v>2</v>
      </c>
      <c r="J626">
        <v>53100</v>
      </c>
      <c r="K626" s="19">
        <v>42853</v>
      </c>
      <c r="L626" s="20">
        <f t="shared" si="9"/>
        <v>42943</v>
      </c>
    </row>
    <row r="627" spans="1:13" x14ac:dyDescent="0.25">
      <c r="A627" t="s">
        <v>408</v>
      </c>
      <c r="B627" t="s">
        <v>407</v>
      </c>
      <c r="C627" t="s">
        <v>594</v>
      </c>
      <c r="D627" t="s">
        <v>10</v>
      </c>
      <c r="E627">
        <v>2</v>
      </c>
      <c r="F627">
        <v>2</v>
      </c>
      <c r="G627">
        <v>8</v>
      </c>
      <c r="H627" t="s">
        <v>18</v>
      </c>
      <c r="I627">
        <v>2</v>
      </c>
      <c r="J627">
        <v>106945.3</v>
      </c>
      <c r="K627" s="42">
        <v>42859</v>
      </c>
      <c r="L627" s="20">
        <f t="shared" si="9"/>
        <v>42949</v>
      </c>
    </row>
    <row r="628" spans="1:13" x14ac:dyDescent="0.25">
      <c r="A628" t="s">
        <v>647</v>
      </c>
      <c r="B628" t="s">
        <v>27</v>
      </c>
      <c r="C628" t="s">
        <v>594</v>
      </c>
      <c r="D628" t="s">
        <v>10</v>
      </c>
      <c r="E628">
        <v>2</v>
      </c>
      <c r="F628">
        <v>2</v>
      </c>
      <c r="G628">
        <v>8</v>
      </c>
      <c r="H628">
        <v>7</v>
      </c>
      <c r="I628">
        <v>2</v>
      </c>
      <c r="J628">
        <v>25960</v>
      </c>
      <c r="K628" s="19">
        <v>42711</v>
      </c>
      <c r="L628" s="20">
        <f t="shared" si="9"/>
        <v>42801</v>
      </c>
    </row>
    <row r="629" spans="1:13" x14ac:dyDescent="0.25">
      <c r="A629" t="s">
        <v>322</v>
      </c>
      <c r="B629" t="s">
        <v>321</v>
      </c>
      <c r="C629" t="s">
        <v>594</v>
      </c>
      <c r="D629" t="s">
        <v>10</v>
      </c>
      <c r="E629">
        <v>2</v>
      </c>
      <c r="F629">
        <v>2</v>
      </c>
      <c r="G629">
        <v>8</v>
      </c>
      <c r="H629">
        <v>7</v>
      </c>
      <c r="I629">
        <v>2</v>
      </c>
      <c r="J629">
        <v>116584</v>
      </c>
      <c r="K629" s="19">
        <v>42555</v>
      </c>
      <c r="L629" s="20">
        <f t="shared" si="9"/>
        <v>42645</v>
      </c>
    </row>
    <row r="630" spans="1:13" x14ac:dyDescent="0.25">
      <c r="A630" t="s">
        <v>323</v>
      </c>
      <c r="B630" t="s">
        <v>321</v>
      </c>
      <c r="C630" t="s">
        <v>594</v>
      </c>
      <c r="D630" t="s">
        <v>10</v>
      </c>
      <c r="E630">
        <v>2</v>
      </c>
      <c r="F630">
        <v>2</v>
      </c>
      <c r="G630">
        <v>8</v>
      </c>
      <c r="H630">
        <v>7</v>
      </c>
      <c r="I630">
        <v>2</v>
      </c>
      <c r="J630">
        <v>114696</v>
      </c>
      <c r="K630" s="19">
        <v>42776</v>
      </c>
      <c r="L630" s="20">
        <f t="shared" si="9"/>
        <v>42866</v>
      </c>
    </row>
    <row r="631" spans="1:13" x14ac:dyDescent="0.25">
      <c r="A631" t="s">
        <v>639</v>
      </c>
      <c r="B631" t="s">
        <v>27</v>
      </c>
      <c r="C631" t="s">
        <v>594</v>
      </c>
      <c r="D631" t="s">
        <v>10</v>
      </c>
      <c r="E631">
        <v>2</v>
      </c>
      <c r="F631">
        <v>2</v>
      </c>
      <c r="G631">
        <v>8</v>
      </c>
      <c r="H631">
        <v>7</v>
      </c>
      <c r="I631">
        <v>2</v>
      </c>
      <c r="J631">
        <v>14160</v>
      </c>
      <c r="K631" s="19">
        <v>42761</v>
      </c>
      <c r="L631" s="20">
        <f t="shared" si="9"/>
        <v>42851</v>
      </c>
    </row>
    <row r="632" spans="1:13" x14ac:dyDescent="0.25">
      <c r="A632" t="s">
        <v>599</v>
      </c>
      <c r="B632" t="s">
        <v>27</v>
      </c>
      <c r="C632" t="s">
        <v>594</v>
      </c>
      <c r="D632" t="s">
        <v>10</v>
      </c>
      <c r="E632">
        <v>2</v>
      </c>
      <c r="F632">
        <v>2</v>
      </c>
      <c r="G632">
        <v>8</v>
      </c>
      <c r="H632">
        <v>7</v>
      </c>
      <c r="I632">
        <v>2</v>
      </c>
      <c r="J632">
        <v>14160</v>
      </c>
      <c r="K632" s="27">
        <v>42395</v>
      </c>
      <c r="L632" s="20">
        <f t="shared" si="9"/>
        <v>42485</v>
      </c>
    </row>
    <row r="633" spans="1:13" x14ac:dyDescent="0.25">
      <c r="A633" t="s">
        <v>600</v>
      </c>
      <c r="B633" t="s">
        <v>150</v>
      </c>
      <c r="C633" t="s">
        <v>594</v>
      </c>
      <c r="D633" t="s">
        <v>10</v>
      </c>
      <c r="E633">
        <v>2</v>
      </c>
      <c r="F633">
        <v>2</v>
      </c>
      <c r="G633">
        <v>8</v>
      </c>
      <c r="H633">
        <v>7</v>
      </c>
      <c r="I633">
        <v>2</v>
      </c>
      <c r="J633">
        <v>59000</v>
      </c>
      <c r="K633" s="27">
        <v>42460</v>
      </c>
      <c r="L633" s="20">
        <f t="shared" si="9"/>
        <v>42550</v>
      </c>
    </row>
    <row r="634" spans="1:13" x14ac:dyDescent="0.25">
      <c r="A634" t="s">
        <v>601</v>
      </c>
      <c r="B634" t="s">
        <v>151</v>
      </c>
      <c r="C634" t="s">
        <v>594</v>
      </c>
      <c r="D634" t="s">
        <v>10</v>
      </c>
      <c r="E634">
        <v>2</v>
      </c>
      <c r="F634">
        <v>2</v>
      </c>
      <c r="G634">
        <v>8</v>
      </c>
      <c r="H634">
        <v>7</v>
      </c>
      <c r="I634">
        <v>2</v>
      </c>
      <c r="J634">
        <v>59000</v>
      </c>
      <c r="K634" s="27">
        <v>42460</v>
      </c>
      <c r="L634" s="20">
        <f t="shared" si="9"/>
        <v>42550</v>
      </c>
    </row>
    <row r="635" spans="1:13" x14ac:dyDescent="0.25">
      <c r="A635" t="s">
        <v>602</v>
      </c>
      <c r="B635" t="s">
        <v>152</v>
      </c>
      <c r="C635" t="s">
        <v>594</v>
      </c>
      <c r="D635" t="s">
        <v>10</v>
      </c>
      <c r="E635">
        <v>2</v>
      </c>
      <c r="F635">
        <v>2</v>
      </c>
      <c r="G635">
        <v>8</v>
      </c>
      <c r="H635">
        <v>7</v>
      </c>
      <c r="I635">
        <v>2</v>
      </c>
      <c r="J635">
        <v>177000</v>
      </c>
      <c r="K635" s="27">
        <v>42460</v>
      </c>
      <c r="L635" s="20">
        <f t="shared" si="9"/>
        <v>42550</v>
      </c>
    </row>
    <row r="636" spans="1:13" x14ac:dyDescent="0.25">
      <c r="A636" t="s">
        <v>771</v>
      </c>
      <c r="B636" t="s">
        <v>571</v>
      </c>
      <c r="C636" t="s">
        <v>594</v>
      </c>
      <c r="D636" t="s">
        <v>10</v>
      </c>
      <c r="E636">
        <v>2</v>
      </c>
      <c r="F636">
        <v>2</v>
      </c>
      <c r="G636">
        <v>8</v>
      </c>
      <c r="H636">
        <v>7</v>
      </c>
      <c r="I636">
        <v>2</v>
      </c>
      <c r="J636">
        <v>118000</v>
      </c>
      <c r="K636" s="27">
        <v>41940</v>
      </c>
      <c r="L636" s="20">
        <f t="shared" si="9"/>
        <v>42030</v>
      </c>
    </row>
    <row r="637" spans="1:13" x14ac:dyDescent="0.25">
      <c r="A637" t="s">
        <v>772</v>
      </c>
      <c r="B637" t="s">
        <v>571</v>
      </c>
      <c r="C637" t="s">
        <v>594</v>
      </c>
      <c r="D637" t="s">
        <v>10</v>
      </c>
      <c r="E637">
        <v>2</v>
      </c>
      <c r="F637">
        <v>2</v>
      </c>
      <c r="G637">
        <v>8</v>
      </c>
      <c r="H637">
        <v>7</v>
      </c>
      <c r="I637">
        <v>2</v>
      </c>
      <c r="J637">
        <v>118000</v>
      </c>
      <c r="K637" s="27">
        <v>41967</v>
      </c>
      <c r="L637" s="20">
        <f t="shared" si="9"/>
        <v>42057</v>
      </c>
    </row>
    <row r="638" spans="1:13" ht="15" customHeight="1" x14ac:dyDescent="0.25">
      <c r="A638" t="s">
        <v>570</v>
      </c>
      <c r="B638" t="s">
        <v>571</v>
      </c>
      <c r="C638" t="s">
        <v>572</v>
      </c>
      <c r="D638" t="s">
        <v>10</v>
      </c>
      <c r="E638">
        <v>2</v>
      </c>
      <c r="F638">
        <v>2</v>
      </c>
      <c r="G638">
        <v>8</v>
      </c>
      <c r="H638">
        <v>7</v>
      </c>
      <c r="I638">
        <v>2</v>
      </c>
      <c r="J638">
        <v>118000</v>
      </c>
      <c r="K638" s="32">
        <v>41907</v>
      </c>
      <c r="L638" s="20">
        <f t="shared" si="9"/>
        <v>41997</v>
      </c>
    </row>
    <row r="639" spans="1:13" s="1" customFormat="1" x14ac:dyDescent="0.25">
      <c r="A639" t="s">
        <v>573</v>
      </c>
      <c r="B639" t="s">
        <v>574</v>
      </c>
      <c r="C639" t="s">
        <v>575</v>
      </c>
      <c r="D639" t="s">
        <v>10</v>
      </c>
      <c r="E639">
        <v>2</v>
      </c>
      <c r="F639">
        <v>2</v>
      </c>
      <c r="G639">
        <v>8</v>
      </c>
      <c r="H639">
        <v>7</v>
      </c>
      <c r="I639">
        <v>2</v>
      </c>
      <c r="J639">
        <v>3540</v>
      </c>
      <c r="K639" s="32">
        <v>42460</v>
      </c>
      <c r="L639" s="20">
        <f t="shared" si="9"/>
        <v>42550</v>
      </c>
      <c r="M639" s="10"/>
    </row>
    <row r="640" spans="1:13" s="1" customFormat="1" x14ac:dyDescent="0.25">
      <c r="A640" t="s">
        <v>576</v>
      </c>
      <c r="B640" t="s">
        <v>574</v>
      </c>
      <c r="C640" t="s">
        <v>575</v>
      </c>
      <c r="D640" t="s">
        <v>10</v>
      </c>
      <c r="E640">
        <v>2</v>
      </c>
      <c r="F640">
        <v>2</v>
      </c>
      <c r="G640">
        <v>8</v>
      </c>
      <c r="H640">
        <v>7</v>
      </c>
      <c r="I640">
        <v>2</v>
      </c>
      <c r="J640">
        <v>35400</v>
      </c>
      <c r="K640" s="32">
        <v>42692</v>
      </c>
      <c r="L640" s="20">
        <f t="shared" si="9"/>
        <v>42782</v>
      </c>
      <c r="M640" s="10"/>
    </row>
    <row r="641" spans="1:13" s="1" customFormat="1" x14ac:dyDescent="0.25">
      <c r="A641" t="s">
        <v>577</v>
      </c>
      <c r="B641" t="s">
        <v>574</v>
      </c>
      <c r="C641" t="s">
        <v>575</v>
      </c>
      <c r="D641" t="s">
        <v>10</v>
      </c>
      <c r="E641">
        <v>2</v>
      </c>
      <c r="F641">
        <v>2</v>
      </c>
      <c r="G641">
        <v>8</v>
      </c>
      <c r="H641">
        <v>7</v>
      </c>
      <c r="I641">
        <v>2</v>
      </c>
      <c r="J641">
        <v>8260</v>
      </c>
      <c r="K641" s="32">
        <v>42460</v>
      </c>
      <c r="L641" s="20">
        <f t="shared" si="9"/>
        <v>42550</v>
      </c>
      <c r="M641" s="10"/>
    </row>
    <row r="642" spans="1:13" x14ac:dyDescent="0.25">
      <c r="A642" t="s">
        <v>757</v>
      </c>
      <c r="B642" t="s">
        <v>621</v>
      </c>
      <c r="C642" t="s">
        <v>594</v>
      </c>
      <c r="D642" t="s">
        <v>10</v>
      </c>
      <c r="E642">
        <v>2</v>
      </c>
      <c r="F642">
        <v>2</v>
      </c>
      <c r="G642">
        <v>8</v>
      </c>
      <c r="H642">
        <v>7</v>
      </c>
      <c r="I642">
        <v>2</v>
      </c>
      <c r="J642">
        <v>35400</v>
      </c>
      <c r="K642" s="27">
        <v>42692</v>
      </c>
      <c r="L642" s="20">
        <f t="shared" si="9"/>
        <v>42782</v>
      </c>
    </row>
    <row r="643" spans="1:13" x14ac:dyDescent="0.25">
      <c r="A643" t="s">
        <v>756</v>
      </c>
      <c r="B643" t="s">
        <v>621</v>
      </c>
      <c r="C643" t="s">
        <v>749</v>
      </c>
      <c r="D643" t="s">
        <v>10</v>
      </c>
      <c r="E643">
        <v>2</v>
      </c>
      <c r="F643">
        <v>2</v>
      </c>
      <c r="G643">
        <v>8</v>
      </c>
      <c r="H643">
        <v>7</v>
      </c>
      <c r="I643">
        <v>2</v>
      </c>
      <c r="J643">
        <v>47200</v>
      </c>
      <c r="K643" s="27">
        <v>42692</v>
      </c>
      <c r="L643" s="20">
        <f t="shared" si="9"/>
        <v>42782</v>
      </c>
    </row>
    <row r="644" spans="1:13" x14ac:dyDescent="0.25">
      <c r="A644" t="s">
        <v>1330</v>
      </c>
      <c r="B644" t="s">
        <v>375</v>
      </c>
      <c r="C644" t="s">
        <v>749</v>
      </c>
      <c r="D644" t="s">
        <v>10</v>
      </c>
      <c r="E644">
        <v>2</v>
      </c>
      <c r="F644">
        <v>2</v>
      </c>
      <c r="G644">
        <v>8</v>
      </c>
      <c r="H644">
        <v>7</v>
      </c>
      <c r="I644">
        <v>2</v>
      </c>
      <c r="J644">
        <v>19186</v>
      </c>
      <c r="K644" s="27">
        <v>43081</v>
      </c>
      <c r="L644" s="20">
        <f t="shared" si="9"/>
        <v>43171</v>
      </c>
    </row>
    <row r="645" spans="1:13" x14ac:dyDescent="0.25">
      <c r="A645" t="s">
        <v>454</v>
      </c>
      <c r="B645" t="s">
        <v>621</v>
      </c>
      <c r="C645" t="s">
        <v>749</v>
      </c>
      <c r="D645" t="s">
        <v>10</v>
      </c>
      <c r="E645">
        <v>2</v>
      </c>
      <c r="F645">
        <v>2</v>
      </c>
      <c r="G645">
        <v>8</v>
      </c>
      <c r="H645">
        <v>7</v>
      </c>
      <c r="I645">
        <v>2</v>
      </c>
      <c r="J645">
        <v>29500</v>
      </c>
      <c r="K645" s="27">
        <v>42464</v>
      </c>
      <c r="L645" s="20">
        <f t="shared" ref="L645:L708" si="10">+K645+90</f>
        <v>42554</v>
      </c>
    </row>
    <row r="646" spans="1:13" x14ac:dyDescent="0.25">
      <c r="A646" t="s">
        <v>750</v>
      </c>
      <c r="B646" t="s">
        <v>621</v>
      </c>
      <c r="C646" t="s">
        <v>790</v>
      </c>
      <c r="D646" t="s">
        <v>10</v>
      </c>
      <c r="E646">
        <v>2</v>
      </c>
      <c r="F646">
        <v>2</v>
      </c>
      <c r="G646">
        <v>8</v>
      </c>
      <c r="H646">
        <v>7</v>
      </c>
      <c r="I646">
        <v>2</v>
      </c>
      <c r="J646">
        <v>96760</v>
      </c>
      <c r="K646" s="30">
        <v>42464</v>
      </c>
      <c r="L646" s="20">
        <f t="shared" si="10"/>
        <v>42554</v>
      </c>
    </row>
    <row r="647" spans="1:13" x14ac:dyDescent="0.25">
      <c r="A647" t="s">
        <v>758</v>
      </c>
      <c r="B647" t="s">
        <v>621</v>
      </c>
      <c r="C647" t="s">
        <v>749</v>
      </c>
      <c r="D647" t="s">
        <v>10</v>
      </c>
      <c r="E647">
        <v>2</v>
      </c>
      <c r="F647">
        <v>2</v>
      </c>
      <c r="G647">
        <v>8</v>
      </c>
      <c r="H647">
        <v>7</v>
      </c>
      <c r="I647">
        <v>2</v>
      </c>
      <c r="J647">
        <v>29500</v>
      </c>
      <c r="K647" s="27">
        <v>42692</v>
      </c>
      <c r="L647" s="20">
        <f t="shared" si="10"/>
        <v>42782</v>
      </c>
    </row>
    <row r="648" spans="1:13" x14ac:dyDescent="0.25">
      <c r="A648" t="s">
        <v>601</v>
      </c>
      <c r="B648" t="s">
        <v>163</v>
      </c>
      <c r="C648" t="s">
        <v>603</v>
      </c>
      <c r="D648" t="s">
        <v>10</v>
      </c>
      <c r="E648">
        <v>2</v>
      </c>
      <c r="F648">
        <v>2</v>
      </c>
      <c r="G648">
        <v>8</v>
      </c>
      <c r="H648">
        <v>7</v>
      </c>
      <c r="I648">
        <v>2</v>
      </c>
      <c r="J648">
        <v>29500</v>
      </c>
      <c r="K648" s="27">
        <v>43081</v>
      </c>
      <c r="L648" s="20">
        <f t="shared" si="10"/>
        <v>43171</v>
      </c>
    </row>
    <row r="649" spans="1:13" x14ac:dyDescent="0.25">
      <c r="A649" t="s">
        <v>437</v>
      </c>
      <c r="B649" t="s">
        <v>27</v>
      </c>
      <c r="C649" t="s">
        <v>749</v>
      </c>
      <c r="D649" t="s">
        <v>10</v>
      </c>
      <c r="E649">
        <v>2</v>
      </c>
      <c r="F649">
        <v>2</v>
      </c>
      <c r="G649">
        <v>8</v>
      </c>
      <c r="H649">
        <v>7</v>
      </c>
      <c r="I649">
        <v>2</v>
      </c>
      <c r="J649">
        <v>14160</v>
      </c>
      <c r="K649" s="27">
        <v>42705</v>
      </c>
      <c r="L649" s="20">
        <f t="shared" si="10"/>
        <v>42795</v>
      </c>
    </row>
    <row r="650" spans="1:13" x14ac:dyDescent="0.25">
      <c r="A650" t="s">
        <v>1045</v>
      </c>
      <c r="B650" t="s">
        <v>1319</v>
      </c>
      <c r="C650" t="s">
        <v>749</v>
      </c>
      <c r="D650" t="s">
        <v>10</v>
      </c>
      <c r="E650">
        <v>2</v>
      </c>
      <c r="F650">
        <v>2</v>
      </c>
      <c r="G650">
        <v>8</v>
      </c>
      <c r="H650">
        <v>7</v>
      </c>
      <c r="I650">
        <v>2</v>
      </c>
      <c r="J650">
        <v>55000</v>
      </c>
      <c r="K650" s="27">
        <v>43081</v>
      </c>
      <c r="L650" s="20">
        <f t="shared" si="10"/>
        <v>43171</v>
      </c>
    </row>
    <row r="651" spans="1:13" x14ac:dyDescent="0.25">
      <c r="A651" t="s">
        <v>1417</v>
      </c>
      <c r="B651" t="s">
        <v>1319</v>
      </c>
      <c r="C651" t="s">
        <v>749</v>
      </c>
      <c r="D651" t="s">
        <v>10</v>
      </c>
      <c r="E651">
        <v>2</v>
      </c>
      <c r="F651">
        <v>2</v>
      </c>
      <c r="G651">
        <v>8</v>
      </c>
      <c r="H651">
        <v>7</v>
      </c>
      <c r="I651">
        <v>2</v>
      </c>
      <c r="J651">
        <v>55000</v>
      </c>
      <c r="K651" s="27">
        <v>43080</v>
      </c>
      <c r="L651" s="20">
        <f t="shared" si="10"/>
        <v>43170</v>
      </c>
    </row>
    <row r="652" spans="1:13" x14ac:dyDescent="0.25">
      <c r="A652" t="s">
        <v>604</v>
      </c>
      <c r="B652" t="s">
        <v>27</v>
      </c>
      <c r="C652" t="s">
        <v>749</v>
      </c>
      <c r="D652" t="s">
        <v>10</v>
      </c>
      <c r="E652">
        <v>2</v>
      </c>
      <c r="F652">
        <v>2</v>
      </c>
      <c r="G652">
        <v>8</v>
      </c>
      <c r="H652">
        <v>7</v>
      </c>
      <c r="I652">
        <v>2</v>
      </c>
      <c r="J652">
        <v>18880</v>
      </c>
      <c r="K652" s="27">
        <v>42705</v>
      </c>
      <c r="L652" s="20">
        <f t="shared" si="10"/>
        <v>42795</v>
      </c>
    </row>
    <row r="653" spans="1:13" x14ac:dyDescent="0.25">
      <c r="A653" t="s">
        <v>606</v>
      </c>
      <c r="B653" t="s">
        <v>27</v>
      </c>
      <c r="C653" t="s">
        <v>749</v>
      </c>
      <c r="D653" t="s">
        <v>10</v>
      </c>
      <c r="E653">
        <v>2</v>
      </c>
      <c r="F653">
        <v>2</v>
      </c>
      <c r="G653">
        <v>8</v>
      </c>
      <c r="H653">
        <v>7</v>
      </c>
      <c r="I653">
        <v>2</v>
      </c>
      <c r="J653">
        <v>80240</v>
      </c>
      <c r="K653" s="46">
        <v>42705</v>
      </c>
      <c r="L653" s="20">
        <f t="shared" si="10"/>
        <v>42795</v>
      </c>
    </row>
    <row r="654" spans="1:13" x14ac:dyDescent="0.25">
      <c r="A654" t="s">
        <v>565</v>
      </c>
      <c r="B654" t="s">
        <v>27</v>
      </c>
      <c r="C654" t="s">
        <v>749</v>
      </c>
      <c r="D654" t="s">
        <v>10</v>
      </c>
      <c r="E654">
        <v>2</v>
      </c>
      <c r="F654">
        <v>2</v>
      </c>
      <c r="G654">
        <v>8</v>
      </c>
      <c r="H654">
        <v>7</v>
      </c>
      <c r="I654">
        <v>2</v>
      </c>
      <c r="J654">
        <v>23600</v>
      </c>
      <c r="K654" s="27">
        <v>42709</v>
      </c>
      <c r="L654" s="20">
        <f t="shared" si="10"/>
        <v>42799</v>
      </c>
    </row>
    <row r="655" spans="1:13" x14ac:dyDescent="0.25">
      <c r="A655" t="s">
        <v>641</v>
      </c>
      <c r="B655" t="s">
        <v>27</v>
      </c>
      <c r="C655" t="s">
        <v>749</v>
      </c>
      <c r="D655" t="s">
        <v>10</v>
      </c>
      <c r="E655">
        <v>2</v>
      </c>
      <c r="F655">
        <v>2</v>
      </c>
      <c r="G655">
        <v>8</v>
      </c>
      <c r="H655">
        <v>7</v>
      </c>
      <c r="I655">
        <v>2</v>
      </c>
      <c r="J655">
        <v>73160</v>
      </c>
      <c r="K655" s="27">
        <v>42710</v>
      </c>
      <c r="L655" s="20">
        <f t="shared" si="10"/>
        <v>42800</v>
      </c>
    </row>
    <row r="656" spans="1:13" x14ac:dyDescent="0.25">
      <c r="A656" t="s">
        <v>942</v>
      </c>
      <c r="B656" t="s">
        <v>26</v>
      </c>
      <c r="C656" t="s">
        <v>749</v>
      </c>
      <c r="D656" t="s">
        <v>10</v>
      </c>
      <c r="E656">
        <v>2</v>
      </c>
      <c r="F656">
        <v>2</v>
      </c>
      <c r="G656">
        <v>8</v>
      </c>
      <c r="H656">
        <v>7</v>
      </c>
      <c r="I656">
        <v>2</v>
      </c>
      <c r="J656">
        <v>17700</v>
      </c>
      <c r="K656" s="27">
        <v>42760</v>
      </c>
      <c r="L656" s="20">
        <f t="shared" si="10"/>
        <v>42850</v>
      </c>
    </row>
    <row r="657" spans="1:13" x14ac:dyDescent="0.25">
      <c r="A657" t="s">
        <v>767</v>
      </c>
      <c r="B657" t="s">
        <v>762</v>
      </c>
      <c r="C657" t="s">
        <v>749</v>
      </c>
      <c r="D657" t="s">
        <v>10</v>
      </c>
      <c r="E657">
        <v>2</v>
      </c>
      <c r="F657">
        <v>2</v>
      </c>
      <c r="G657">
        <v>8</v>
      </c>
      <c r="H657">
        <v>7</v>
      </c>
      <c r="I657">
        <v>2</v>
      </c>
      <c r="J657">
        <v>47200</v>
      </c>
      <c r="K657" s="27">
        <v>42431</v>
      </c>
      <c r="L657" s="20">
        <f t="shared" si="10"/>
        <v>42521</v>
      </c>
    </row>
    <row r="658" spans="1:13" x14ac:dyDescent="0.25">
      <c r="A658" t="s">
        <v>761</v>
      </c>
      <c r="B658" t="s">
        <v>762</v>
      </c>
      <c r="C658" t="s">
        <v>749</v>
      </c>
      <c r="D658" t="s">
        <v>10</v>
      </c>
      <c r="E658">
        <v>2</v>
      </c>
      <c r="F658">
        <v>2</v>
      </c>
      <c r="G658">
        <v>8</v>
      </c>
      <c r="H658">
        <v>7</v>
      </c>
      <c r="I658">
        <v>2</v>
      </c>
      <c r="J658">
        <v>47200</v>
      </c>
      <c r="K658" s="27">
        <v>42460</v>
      </c>
      <c r="L658" s="20">
        <f t="shared" si="10"/>
        <v>42550</v>
      </c>
    </row>
    <row r="659" spans="1:13" x14ac:dyDescent="0.25">
      <c r="A659" t="s">
        <v>776</v>
      </c>
      <c r="B659" t="s">
        <v>777</v>
      </c>
      <c r="C659" t="s">
        <v>749</v>
      </c>
      <c r="D659" t="s">
        <v>10</v>
      </c>
      <c r="E659">
        <v>2</v>
      </c>
      <c r="F659">
        <v>2</v>
      </c>
      <c r="G659">
        <v>8</v>
      </c>
      <c r="H659">
        <v>7</v>
      </c>
      <c r="I659">
        <v>2</v>
      </c>
      <c r="J659">
        <v>69900</v>
      </c>
      <c r="K659" s="27">
        <v>41971</v>
      </c>
      <c r="L659" s="20">
        <f t="shared" si="10"/>
        <v>42061</v>
      </c>
    </row>
    <row r="660" spans="1:13" x14ac:dyDescent="0.25">
      <c r="A660" t="s">
        <v>760</v>
      </c>
      <c r="B660" t="s">
        <v>759</v>
      </c>
      <c r="C660" t="s">
        <v>749</v>
      </c>
      <c r="D660" t="s">
        <v>10</v>
      </c>
      <c r="E660">
        <v>2</v>
      </c>
      <c r="F660">
        <v>2</v>
      </c>
      <c r="G660">
        <v>8</v>
      </c>
      <c r="H660">
        <v>7</v>
      </c>
      <c r="I660">
        <v>2</v>
      </c>
      <c r="J660">
        <v>16520</v>
      </c>
      <c r="K660" s="27">
        <v>42692</v>
      </c>
      <c r="L660" s="20">
        <f t="shared" si="10"/>
        <v>42782</v>
      </c>
    </row>
    <row r="661" spans="1:13" x14ac:dyDescent="0.25">
      <c r="A661" t="s">
        <v>941</v>
      </c>
      <c r="B661" t="s">
        <v>26</v>
      </c>
      <c r="C661" t="s">
        <v>749</v>
      </c>
      <c r="D661" t="s">
        <v>10</v>
      </c>
      <c r="E661">
        <v>2</v>
      </c>
      <c r="F661">
        <v>2</v>
      </c>
      <c r="G661">
        <v>8</v>
      </c>
      <c r="H661">
        <v>7</v>
      </c>
      <c r="I661">
        <v>2</v>
      </c>
      <c r="J661">
        <v>11800</v>
      </c>
      <c r="K661" s="27">
        <v>42760</v>
      </c>
      <c r="L661" s="20">
        <f t="shared" si="10"/>
        <v>42850</v>
      </c>
    </row>
    <row r="662" spans="1:13" x14ac:dyDescent="0.25">
      <c r="A662" t="s">
        <v>1233</v>
      </c>
      <c r="B662" t="s">
        <v>26</v>
      </c>
      <c r="C662" t="s">
        <v>749</v>
      </c>
      <c r="D662" t="s">
        <v>10</v>
      </c>
      <c r="E662">
        <v>2</v>
      </c>
      <c r="F662">
        <v>2</v>
      </c>
      <c r="G662">
        <v>8</v>
      </c>
      <c r="H662">
        <v>7</v>
      </c>
      <c r="I662">
        <v>2</v>
      </c>
      <c r="J662">
        <v>17700</v>
      </c>
      <c r="K662" s="27">
        <v>42692</v>
      </c>
      <c r="L662" s="20">
        <f t="shared" si="10"/>
        <v>42782</v>
      </c>
    </row>
    <row r="663" spans="1:13" x14ac:dyDescent="0.25">
      <c r="A663" t="s">
        <v>1234</v>
      </c>
      <c r="B663" t="s">
        <v>26</v>
      </c>
      <c r="C663" t="s">
        <v>749</v>
      </c>
      <c r="D663" t="s">
        <v>10</v>
      </c>
      <c r="E663">
        <v>2</v>
      </c>
      <c r="F663">
        <v>2</v>
      </c>
      <c r="G663">
        <v>8</v>
      </c>
      <c r="H663">
        <v>7</v>
      </c>
      <c r="I663">
        <v>2</v>
      </c>
      <c r="J663">
        <v>59000</v>
      </c>
      <c r="K663" s="27">
        <v>42460</v>
      </c>
      <c r="L663" s="20">
        <f t="shared" si="10"/>
        <v>42550</v>
      </c>
    </row>
    <row r="664" spans="1:13" x14ac:dyDescent="0.25">
      <c r="A664" t="s">
        <v>1235</v>
      </c>
      <c r="B664" t="s">
        <v>26</v>
      </c>
      <c r="C664" t="s">
        <v>749</v>
      </c>
      <c r="D664" t="s">
        <v>10</v>
      </c>
      <c r="E664">
        <v>2</v>
      </c>
      <c r="F664">
        <v>2</v>
      </c>
      <c r="G664">
        <v>8</v>
      </c>
      <c r="H664">
        <v>7</v>
      </c>
      <c r="I664">
        <v>2</v>
      </c>
      <c r="J664">
        <v>7080</v>
      </c>
      <c r="K664" s="27">
        <v>42692</v>
      </c>
      <c r="L664" s="20">
        <f t="shared" si="10"/>
        <v>42782</v>
      </c>
    </row>
    <row r="665" spans="1:13" x14ac:dyDescent="0.25">
      <c r="A665" t="s">
        <v>625</v>
      </c>
      <c r="B665" t="s">
        <v>161</v>
      </c>
      <c r="C665" t="s">
        <v>749</v>
      </c>
      <c r="D665" t="s">
        <v>10</v>
      </c>
      <c r="E665">
        <v>2</v>
      </c>
      <c r="F665">
        <v>2</v>
      </c>
      <c r="G665">
        <v>8</v>
      </c>
      <c r="H665">
        <v>7</v>
      </c>
      <c r="I665">
        <v>2</v>
      </c>
      <c r="J665">
        <v>177000</v>
      </c>
      <c r="K665" s="27">
        <v>42760</v>
      </c>
      <c r="L665" s="20">
        <f t="shared" si="10"/>
        <v>42850</v>
      </c>
    </row>
    <row r="666" spans="1:13" x14ac:dyDescent="0.25">
      <c r="A666" t="s">
        <v>940</v>
      </c>
      <c r="B666" t="s">
        <v>26</v>
      </c>
      <c r="C666" t="s">
        <v>749</v>
      </c>
      <c r="D666" t="s">
        <v>10</v>
      </c>
      <c r="E666">
        <v>2</v>
      </c>
      <c r="F666">
        <v>2</v>
      </c>
      <c r="G666">
        <v>8</v>
      </c>
      <c r="H666">
        <v>7</v>
      </c>
      <c r="I666">
        <v>2</v>
      </c>
      <c r="J666">
        <v>44840</v>
      </c>
      <c r="K666" s="27">
        <v>42760</v>
      </c>
      <c r="L666" s="20">
        <f t="shared" si="10"/>
        <v>42850</v>
      </c>
    </row>
    <row r="667" spans="1:13" x14ac:dyDescent="0.25">
      <c r="A667" t="s">
        <v>627</v>
      </c>
      <c r="B667" t="s">
        <v>155</v>
      </c>
      <c r="C667" t="s">
        <v>749</v>
      </c>
      <c r="D667" t="s">
        <v>10</v>
      </c>
      <c r="E667" t="s">
        <v>13</v>
      </c>
      <c r="F667" t="s">
        <v>13</v>
      </c>
      <c r="G667" t="s">
        <v>28</v>
      </c>
      <c r="H667" t="s">
        <v>18</v>
      </c>
      <c r="I667" t="s">
        <v>13</v>
      </c>
      <c r="J667">
        <v>23600</v>
      </c>
      <c r="K667" s="27">
        <v>42760</v>
      </c>
      <c r="L667" s="20">
        <f t="shared" si="10"/>
        <v>42850</v>
      </c>
    </row>
    <row r="668" spans="1:13" s="1" customFormat="1" x14ac:dyDescent="0.25">
      <c r="A668" t="s">
        <v>763</v>
      </c>
      <c r="B668" t="s">
        <v>155</v>
      </c>
      <c r="C668" t="s">
        <v>749</v>
      </c>
      <c r="D668" t="s">
        <v>10</v>
      </c>
      <c r="E668">
        <v>2</v>
      </c>
      <c r="F668">
        <v>2</v>
      </c>
      <c r="G668">
        <v>8</v>
      </c>
      <c r="H668">
        <v>7</v>
      </c>
      <c r="I668">
        <v>2</v>
      </c>
      <c r="J668">
        <v>29500</v>
      </c>
      <c r="K668" s="19">
        <v>42692</v>
      </c>
      <c r="L668" s="20">
        <f t="shared" si="10"/>
        <v>42782</v>
      </c>
      <c r="M668" s="10"/>
    </row>
    <row r="669" spans="1:13" s="1" customFormat="1" x14ac:dyDescent="0.25">
      <c r="A669" t="s">
        <v>764</v>
      </c>
      <c r="B669" t="s">
        <v>155</v>
      </c>
      <c r="C669" t="s">
        <v>749</v>
      </c>
      <c r="D669" t="s">
        <v>10</v>
      </c>
      <c r="E669">
        <v>2</v>
      </c>
      <c r="F669">
        <v>2</v>
      </c>
      <c r="G669">
        <v>8</v>
      </c>
      <c r="H669">
        <v>7</v>
      </c>
      <c r="I669">
        <v>2</v>
      </c>
      <c r="J669">
        <v>59000</v>
      </c>
      <c r="K669" s="19">
        <v>42692</v>
      </c>
      <c r="L669" s="20">
        <f t="shared" si="10"/>
        <v>42782</v>
      </c>
      <c r="M669" s="10"/>
    </row>
    <row r="670" spans="1:13" s="1" customFormat="1" x14ac:dyDescent="0.25">
      <c r="A670" t="s">
        <v>609</v>
      </c>
      <c r="B670" t="s">
        <v>155</v>
      </c>
      <c r="C670" t="s">
        <v>749</v>
      </c>
      <c r="D670" t="s">
        <v>10</v>
      </c>
      <c r="E670">
        <v>2</v>
      </c>
      <c r="F670">
        <v>2</v>
      </c>
      <c r="G670">
        <v>8</v>
      </c>
      <c r="H670">
        <v>7</v>
      </c>
      <c r="I670">
        <v>2</v>
      </c>
      <c r="J670">
        <v>59000</v>
      </c>
      <c r="K670" s="27">
        <v>42692</v>
      </c>
      <c r="L670" s="20">
        <f t="shared" si="10"/>
        <v>42782</v>
      </c>
      <c r="M670" s="10"/>
    </row>
    <row r="671" spans="1:13" s="1" customFormat="1" x14ac:dyDescent="0.25">
      <c r="A671" t="s">
        <v>765</v>
      </c>
      <c r="B671" t="s">
        <v>155</v>
      </c>
      <c r="C671" t="s">
        <v>749</v>
      </c>
      <c r="D671" t="s">
        <v>10</v>
      </c>
      <c r="E671">
        <v>2</v>
      </c>
      <c r="F671">
        <v>2</v>
      </c>
      <c r="G671">
        <v>8</v>
      </c>
      <c r="H671">
        <v>7</v>
      </c>
      <c r="I671">
        <v>2</v>
      </c>
      <c r="J671">
        <v>47200</v>
      </c>
      <c r="K671" s="19">
        <v>42460</v>
      </c>
      <c r="L671" s="20">
        <f t="shared" si="10"/>
        <v>42550</v>
      </c>
      <c r="M671" s="10"/>
    </row>
    <row r="672" spans="1:13" s="1" customFormat="1" x14ac:dyDescent="0.25">
      <c r="A672" t="s">
        <v>628</v>
      </c>
      <c r="B672" t="s">
        <v>155</v>
      </c>
      <c r="C672" t="s">
        <v>749</v>
      </c>
      <c r="D672" t="s">
        <v>10</v>
      </c>
      <c r="E672">
        <v>2</v>
      </c>
      <c r="F672">
        <v>2</v>
      </c>
      <c r="G672">
        <v>8</v>
      </c>
      <c r="H672">
        <v>7</v>
      </c>
      <c r="I672">
        <v>2</v>
      </c>
      <c r="J672">
        <v>59000</v>
      </c>
      <c r="K672" s="27">
        <v>42460</v>
      </c>
      <c r="L672" s="20">
        <f t="shared" si="10"/>
        <v>42550</v>
      </c>
      <c r="M672" s="10"/>
    </row>
    <row r="673" spans="1:12" x14ac:dyDescent="0.25">
      <c r="A673" t="s">
        <v>629</v>
      </c>
      <c r="B673" t="s">
        <v>155</v>
      </c>
      <c r="C673" t="s">
        <v>749</v>
      </c>
      <c r="D673" t="s">
        <v>10</v>
      </c>
      <c r="E673">
        <v>2</v>
      </c>
      <c r="F673">
        <v>2</v>
      </c>
      <c r="G673">
        <v>8</v>
      </c>
      <c r="H673">
        <v>7</v>
      </c>
      <c r="I673">
        <v>2</v>
      </c>
      <c r="J673">
        <v>45000</v>
      </c>
      <c r="K673" s="42">
        <v>42692</v>
      </c>
      <c r="L673" s="20">
        <f t="shared" si="10"/>
        <v>42782</v>
      </c>
    </row>
    <row r="674" spans="1:12" x14ac:dyDescent="0.25">
      <c r="A674" t="s">
        <v>766</v>
      </c>
      <c r="B674" t="s">
        <v>155</v>
      </c>
      <c r="C674" t="s">
        <v>749</v>
      </c>
      <c r="D674" t="s">
        <v>10</v>
      </c>
      <c r="E674">
        <v>2</v>
      </c>
      <c r="F674">
        <v>2</v>
      </c>
      <c r="G674">
        <v>8</v>
      </c>
      <c r="H674">
        <v>7</v>
      </c>
      <c r="I674">
        <v>2</v>
      </c>
      <c r="J674">
        <v>59000</v>
      </c>
      <c r="K674" s="27">
        <v>42460</v>
      </c>
      <c r="L674" s="20">
        <f t="shared" si="10"/>
        <v>42550</v>
      </c>
    </row>
    <row r="675" spans="1:12" x14ac:dyDescent="0.25">
      <c r="A675" t="s">
        <v>626</v>
      </c>
      <c r="B675" t="s">
        <v>155</v>
      </c>
      <c r="C675" t="s">
        <v>749</v>
      </c>
      <c r="D675" t="s">
        <v>10</v>
      </c>
      <c r="E675">
        <v>2</v>
      </c>
      <c r="F675">
        <v>2</v>
      </c>
      <c r="G675">
        <v>8</v>
      </c>
      <c r="H675">
        <v>7</v>
      </c>
      <c r="I675">
        <v>2</v>
      </c>
      <c r="J675">
        <v>23600</v>
      </c>
      <c r="K675" s="27">
        <v>42760</v>
      </c>
      <c r="L675" s="20">
        <f t="shared" si="10"/>
        <v>42850</v>
      </c>
    </row>
    <row r="676" spans="1:12" x14ac:dyDescent="0.25">
      <c r="A676" t="s">
        <v>636</v>
      </c>
      <c r="B676" t="s">
        <v>27</v>
      </c>
      <c r="C676" t="s">
        <v>749</v>
      </c>
      <c r="D676" t="s">
        <v>10</v>
      </c>
      <c r="E676">
        <v>2</v>
      </c>
      <c r="F676">
        <v>2</v>
      </c>
      <c r="G676">
        <v>8</v>
      </c>
      <c r="H676">
        <v>7</v>
      </c>
      <c r="I676">
        <v>2</v>
      </c>
      <c r="J676">
        <v>11800</v>
      </c>
      <c r="K676" s="27">
        <v>42761</v>
      </c>
      <c r="L676" s="20">
        <f t="shared" si="10"/>
        <v>42851</v>
      </c>
    </row>
    <row r="677" spans="1:12" x14ac:dyDescent="0.25">
      <c r="A677" t="s">
        <v>578</v>
      </c>
      <c r="B677" t="s">
        <v>27</v>
      </c>
      <c r="C677" t="s">
        <v>749</v>
      </c>
      <c r="D677" t="s">
        <v>10</v>
      </c>
      <c r="E677">
        <v>2</v>
      </c>
      <c r="F677">
        <v>2</v>
      </c>
      <c r="G677">
        <v>8</v>
      </c>
      <c r="H677">
        <v>7</v>
      </c>
      <c r="I677">
        <v>2</v>
      </c>
      <c r="J677">
        <v>9440</v>
      </c>
      <c r="K677" s="27">
        <v>42761</v>
      </c>
      <c r="L677" s="20">
        <f t="shared" si="10"/>
        <v>42851</v>
      </c>
    </row>
    <row r="678" spans="1:12" x14ac:dyDescent="0.25">
      <c r="A678" t="s">
        <v>424</v>
      </c>
      <c r="B678" t="s">
        <v>375</v>
      </c>
      <c r="C678" t="s">
        <v>749</v>
      </c>
      <c r="D678" t="s">
        <v>10</v>
      </c>
      <c r="E678">
        <v>2</v>
      </c>
      <c r="F678">
        <v>2</v>
      </c>
      <c r="G678">
        <v>8</v>
      </c>
      <c r="H678">
        <v>7</v>
      </c>
      <c r="I678">
        <v>2</v>
      </c>
      <c r="J678">
        <v>24780</v>
      </c>
      <c r="K678" s="27">
        <v>42942</v>
      </c>
      <c r="L678" s="20">
        <f t="shared" si="10"/>
        <v>43032</v>
      </c>
    </row>
    <row r="679" spans="1:12" x14ac:dyDescent="0.25">
      <c r="A679" t="s">
        <v>442</v>
      </c>
      <c r="B679" t="s">
        <v>27</v>
      </c>
      <c r="C679" t="s">
        <v>749</v>
      </c>
      <c r="D679" t="s">
        <v>10</v>
      </c>
      <c r="E679">
        <v>2</v>
      </c>
      <c r="F679">
        <v>2</v>
      </c>
      <c r="G679">
        <v>8</v>
      </c>
      <c r="H679">
        <v>7</v>
      </c>
      <c r="I679">
        <v>2</v>
      </c>
      <c r="J679">
        <v>11800</v>
      </c>
      <c r="K679" s="27">
        <v>42761</v>
      </c>
      <c r="L679" s="20">
        <f t="shared" si="10"/>
        <v>42851</v>
      </c>
    </row>
    <row r="680" spans="1:12" x14ac:dyDescent="0.25">
      <c r="A680" t="s">
        <v>537</v>
      </c>
      <c r="B680" t="s">
        <v>27</v>
      </c>
      <c r="C680" t="s">
        <v>749</v>
      </c>
      <c r="D680" t="s">
        <v>10</v>
      </c>
      <c r="E680">
        <v>2</v>
      </c>
      <c r="F680">
        <v>2</v>
      </c>
      <c r="G680">
        <v>8</v>
      </c>
      <c r="H680">
        <v>7</v>
      </c>
      <c r="I680">
        <v>2</v>
      </c>
      <c r="J680">
        <v>11800</v>
      </c>
      <c r="K680" s="27">
        <v>42761</v>
      </c>
      <c r="L680" s="20">
        <f t="shared" si="10"/>
        <v>42851</v>
      </c>
    </row>
    <row r="681" spans="1:12" x14ac:dyDescent="0.25">
      <c r="A681" t="s">
        <v>640</v>
      </c>
      <c r="B681" t="s">
        <v>27</v>
      </c>
      <c r="C681" t="s">
        <v>749</v>
      </c>
      <c r="D681" t="s">
        <v>10</v>
      </c>
      <c r="E681">
        <v>2</v>
      </c>
      <c r="F681">
        <v>2</v>
      </c>
      <c r="G681">
        <v>8</v>
      </c>
      <c r="H681" t="s">
        <v>18</v>
      </c>
      <c r="I681">
        <v>2</v>
      </c>
      <c r="J681">
        <v>23600</v>
      </c>
      <c r="K681" s="27">
        <v>42761</v>
      </c>
      <c r="L681" s="20">
        <f t="shared" si="10"/>
        <v>42851</v>
      </c>
    </row>
    <row r="682" spans="1:12" x14ac:dyDescent="0.25">
      <c r="A682" t="s">
        <v>637</v>
      </c>
      <c r="B682" t="s">
        <v>27</v>
      </c>
      <c r="C682" t="s">
        <v>749</v>
      </c>
      <c r="D682" t="s">
        <v>10</v>
      </c>
      <c r="E682">
        <v>2</v>
      </c>
      <c r="F682">
        <v>2</v>
      </c>
      <c r="G682">
        <v>8</v>
      </c>
      <c r="H682">
        <v>7</v>
      </c>
      <c r="I682">
        <v>2</v>
      </c>
      <c r="J682">
        <v>7080</v>
      </c>
      <c r="K682" s="27">
        <v>42761</v>
      </c>
      <c r="L682" s="20">
        <f t="shared" si="10"/>
        <v>42851</v>
      </c>
    </row>
    <row r="683" spans="1:12" x14ac:dyDescent="0.25">
      <c r="A683" t="s">
        <v>158</v>
      </c>
      <c r="B683" t="s">
        <v>156</v>
      </c>
      <c r="C683" t="s">
        <v>749</v>
      </c>
      <c r="D683" t="s">
        <v>10</v>
      </c>
      <c r="E683">
        <v>2</v>
      </c>
      <c r="F683">
        <v>2</v>
      </c>
      <c r="G683">
        <v>8</v>
      </c>
      <c r="H683">
        <v>7</v>
      </c>
      <c r="I683">
        <v>2</v>
      </c>
      <c r="J683">
        <v>7080</v>
      </c>
      <c r="K683" s="27">
        <v>42761</v>
      </c>
      <c r="L683" s="20">
        <f t="shared" si="10"/>
        <v>42851</v>
      </c>
    </row>
    <row r="684" spans="1:12" x14ac:dyDescent="0.25">
      <c r="A684" t="s">
        <v>638</v>
      </c>
      <c r="B684" t="s">
        <v>27</v>
      </c>
      <c r="C684" t="s">
        <v>749</v>
      </c>
      <c r="D684" t="s">
        <v>10</v>
      </c>
      <c r="E684">
        <v>2</v>
      </c>
      <c r="F684">
        <v>2</v>
      </c>
      <c r="G684">
        <v>8</v>
      </c>
      <c r="H684">
        <v>7</v>
      </c>
      <c r="I684">
        <v>2</v>
      </c>
      <c r="J684">
        <v>18880</v>
      </c>
      <c r="K684" s="46">
        <v>42761</v>
      </c>
      <c r="L684" s="20">
        <f t="shared" si="10"/>
        <v>42851</v>
      </c>
    </row>
    <row r="685" spans="1:12" x14ac:dyDescent="0.25">
      <c r="A685" t="s">
        <v>642</v>
      </c>
      <c r="B685" t="s">
        <v>27</v>
      </c>
      <c r="C685" t="s">
        <v>749</v>
      </c>
      <c r="D685" t="s">
        <v>10</v>
      </c>
      <c r="E685">
        <v>2</v>
      </c>
      <c r="F685">
        <v>2</v>
      </c>
      <c r="G685">
        <v>8</v>
      </c>
      <c r="H685">
        <v>7</v>
      </c>
      <c r="I685">
        <v>2</v>
      </c>
      <c r="J685">
        <v>11800</v>
      </c>
      <c r="K685" s="27">
        <v>42761</v>
      </c>
      <c r="L685" s="20">
        <f t="shared" si="10"/>
        <v>42851</v>
      </c>
    </row>
    <row r="686" spans="1:12" x14ac:dyDescent="0.25">
      <c r="A686" t="s">
        <v>643</v>
      </c>
      <c r="B686" t="s">
        <v>27</v>
      </c>
      <c r="C686" t="s">
        <v>749</v>
      </c>
      <c r="D686" t="s">
        <v>10</v>
      </c>
      <c r="E686">
        <v>2</v>
      </c>
      <c r="F686">
        <v>2</v>
      </c>
      <c r="G686">
        <v>8</v>
      </c>
      <c r="H686">
        <v>7</v>
      </c>
      <c r="I686">
        <v>2</v>
      </c>
      <c r="J686">
        <v>17700</v>
      </c>
      <c r="K686" s="27">
        <v>42761</v>
      </c>
      <c r="L686" s="20">
        <f t="shared" si="10"/>
        <v>42851</v>
      </c>
    </row>
    <row r="687" spans="1:12" x14ac:dyDescent="0.25">
      <c r="A687" t="s">
        <v>157</v>
      </c>
      <c r="B687" t="s">
        <v>156</v>
      </c>
      <c r="C687" t="s">
        <v>749</v>
      </c>
      <c r="D687" t="s">
        <v>10</v>
      </c>
      <c r="E687">
        <v>2</v>
      </c>
      <c r="F687">
        <v>2</v>
      </c>
      <c r="G687">
        <v>8</v>
      </c>
      <c r="H687">
        <v>7</v>
      </c>
      <c r="I687">
        <v>2</v>
      </c>
      <c r="J687">
        <v>17700</v>
      </c>
      <c r="K687" s="27">
        <v>42761</v>
      </c>
      <c r="L687" s="20">
        <f t="shared" si="10"/>
        <v>42851</v>
      </c>
    </row>
    <row r="688" spans="1:12" x14ac:dyDescent="0.25">
      <c r="A688" t="s">
        <v>395</v>
      </c>
      <c r="B688" t="s">
        <v>394</v>
      </c>
      <c r="C688" t="s">
        <v>749</v>
      </c>
      <c r="D688" t="s">
        <v>10</v>
      </c>
      <c r="E688">
        <v>2</v>
      </c>
      <c r="F688">
        <v>2</v>
      </c>
      <c r="G688">
        <v>8</v>
      </c>
      <c r="H688">
        <v>7</v>
      </c>
      <c r="I688">
        <v>2</v>
      </c>
      <c r="J688">
        <v>59000</v>
      </c>
      <c r="K688" s="27">
        <v>42468</v>
      </c>
      <c r="L688" s="20">
        <f t="shared" si="10"/>
        <v>42558</v>
      </c>
    </row>
    <row r="689" spans="1:13" x14ac:dyDescent="0.25">
      <c r="A689" t="s">
        <v>644</v>
      </c>
      <c r="B689" t="s">
        <v>27</v>
      </c>
      <c r="C689" t="s">
        <v>749</v>
      </c>
      <c r="D689" t="s">
        <v>10</v>
      </c>
      <c r="E689">
        <v>2</v>
      </c>
      <c r="F689">
        <v>2</v>
      </c>
      <c r="G689">
        <v>8</v>
      </c>
      <c r="H689">
        <v>7</v>
      </c>
      <c r="I689">
        <v>2</v>
      </c>
      <c r="J689">
        <v>16520</v>
      </c>
      <c r="K689" s="27">
        <v>42761</v>
      </c>
      <c r="L689" s="20">
        <f t="shared" si="10"/>
        <v>42851</v>
      </c>
    </row>
    <row r="690" spans="1:13" x14ac:dyDescent="0.25">
      <c r="A690" t="s">
        <v>160</v>
      </c>
      <c r="B690" t="s">
        <v>159</v>
      </c>
      <c r="C690" t="s">
        <v>749</v>
      </c>
      <c r="D690" t="s">
        <v>10</v>
      </c>
      <c r="E690">
        <v>2</v>
      </c>
      <c r="F690">
        <v>2</v>
      </c>
      <c r="G690">
        <v>8</v>
      </c>
      <c r="H690">
        <v>7</v>
      </c>
      <c r="I690">
        <v>2</v>
      </c>
      <c r="J690">
        <v>59000</v>
      </c>
      <c r="K690" s="27">
        <v>42761</v>
      </c>
      <c r="L690" s="20">
        <f t="shared" si="10"/>
        <v>42851</v>
      </c>
    </row>
    <row r="691" spans="1:13" x14ac:dyDescent="0.25">
      <c r="A691" t="s">
        <v>162</v>
      </c>
      <c r="B691" t="s">
        <v>324</v>
      </c>
      <c r="C691" t="s">
        <v>749</v>
      </c>
      <c r="D691" t="s">
        <v>10</v>
      </c>
      <c r="E691">
        <v>2</v>
      </c>
      <c r="F691">
        <v>2</v>
      </c>
      <c r="G691">
        <v>8</v>
      </c>
      <c r="H691">
        <v>7</v>
      </c>
      <c r="I691">
        <v>2</v>
      </c>
      <c r="J691">
        <v>59000</v>
      </c>
      <c r="K691" s="27">
        <v>42761</v>
      </c>
      <c r="L691" s="20">
        <f t="shared" si="10"/>
        <v>42851</v>
      </c>
    </row>
    <row r="692" spans="1:13" x14ac:dyDescent="0.25">
      <c r="A692" t="s">
        <v>645</v>
      </c>
      <c r="B692" t="s">
        <v>27</v>
      </c>
      <c r="C692" t="s">
        <v>749</v>
      </c>
      <c r="D692" t="s">
        <v>10</v>
      </c>
      <c r="E692">
        <v>2</v>
      </c>
      <c r="F692">
        <v>2</v>
      </c>
      <c r="G692">
        <v>8</v>
      </c>
      <c r="H692">
        <v>7</v>
      </c>
      <c r="I692">
        <v>2</v>
      </c>
      <c r="J692">
        <v>49560</v>
      </c>
      <c r="K692" s="27">
        <v>42761</v>
      </c>
      <c r="L692" s="20">
        <f t="shared" si="10"/>
        <v>42851</v>
      </c>
    </row>
    <row r="693" spans="1:13" x14ac:dyDescent="0.25">
      <c r="A693" t="s">
        <v>154</v>
      </c>
      <c r="B693" t="s">
        <v>153</v>
      </c>
      <c r="C693" t="s">
        <v>749</v>
      </c>
      <c r="D693" t="s">
        <v>10</v>
      </c>
      <c r="E693">
        <v>2</v>
      </c>
      <c r="F693">
        <v>2</v>
      </c>
      <c r="G693">
        <v>8</v>
      </c>
      <c r="H693">
        <v>7</v>
      </c>
      <c r="I693">
        <v>2</v>
      </c>
      <c r="J693">
        <v>59000</v>
      </c>
      <c r="K693" s="27">
        <v>42761</v>
      </c>
      <c r="L693" s="20">
        <f t="shared" si="10"/>
        <v>42851</v>
      </c>
    </row>
    <row r="694" spans="1:13" s="1" customFormat="1" x14ac:dyDescent="0.25">
      <c r="A694" t="s">
        <v>607</v>
      </c>
      <c r="B694" t="s">
        <v>608</v>
      </c>
      <c r="C694" t="s">
        <v>749</v>
      </c>
      <c r="D694" t="s">
        <v>10</v>
      </c>
      <c r="E694">
        <v>2</v>
      </c>
      <c r="F694">
        <v>2</v>
      </c>
      <c r="G694">
        <v>8</v>
      </c>
      <c r="H694">
        <v>7</v>
      </c>
      <c r="I694">
        <v>2</v>
      </c>
      <c r="J694">
        <v>59000</v>
      </c>
      <c r="K694" s="27">
        <v>42692</v>
      </c>
      <c r="L694" s="20">
        <f t="shared" si="10"/>
        <v>42782</v>
      </c>
      <c r="M694" s="10"/>
    </row>
    <row r="695" spans="1:13" s="1" customFormat="1" x14ac:dyDescent="0.25">
      <c r="A695" t="s">
        <v>646</v>
      </c>
      <c r="B695" t="s">
        <v>27</v>
      </c>
      <c r="C695" t="s">
        <v>749</v>
      </c>
      <c r="D695" t="s">
        <v>10</v>
      </c>
      <c r="E695">
        <v>2</v>
      </c>
      <c r="F695">
        <v>2</v>
      </c>
      <c r="G695">
        <v>8</v>
      </c>
      <c r="H695">
        <v>7</v>
      </c>
      <c r="I695">
        <v>2</v>
      </c>
      <c r="J695">
        <v>23600</v>
      </c>
      <c r="K695" s="27">
        <v>42761</v>
      </c>
      <c r="L695" s="20">
        <f t="shared" si="10"/>
        <v>42851</v>
      </c>
      <c r="M695" s="10"/>
    </row>
    <row r="696" spans="1:13" s="1" customFormat="1" x14ac:dyDescent="0.25">
      <c r="A696" t="s">
        <v>445</v>
      </c>
      <c r="B696" t="s">
        <v>27</v>
      </c>
      <c r="C696" t="s">
        <v>749</v>
      </c>
      <c r="D696" t="s">
        <v>10</v>
      </c>
      <c r="E696">
        <v>2</v>
      </c>
      <c r="F696">
        <v>2</v>
      </c>
      <c r="G696">
        <v>8</v>
      </c>
      <c r="H696">
        <v>7</v>
      </c>
      <c r="I696">
        <v>2</v>
      </c>
      <c r="J696">
        <v>9440</v>
      </c>
      <c r="K696" s="27">
        <v>42761</v>
      </c>
      <c r="L696" s="20">
        <f t="shared" si="10"/>
        <v>42851</v>
      </c>
      <c r="M696" s="10"/>
    </row>
    <row r="697" spans="1:13" s="1" customFormat="1" x14ac:dyDescent="0.25">
      <c r="A697" t="s">
        <v>605</v>
      </c>
      <c r="B697" t="s">
        <v>27</v>
      </c>
      <c r="C697" t="s">
        <v>749</v>
      </c>
      <c r="D697" t="s">
        <v>10</v>
      </c>
      <c r="E697">
        <v>2</v>
      </c>
      <c r="F697">
        <v>2</v>
      </c>
      <c r="G697">
        <v>8</v>
      </c>
      <c r="H697">
        <v>7</v>
      </c>
      <c r="I697">
        <v>2</v>
      </c>
      <c r="J697">
        <v>11800</v>
      </c>
      <c r="K697" s="27">
        <v>42692</v>
      </c>
      <c r="L697" s="20">
        <f t="shared" si="10"/>
        <v>42782</v>
      </c>
      <c r="M697" s="10"/>
    </row>
    <row r="698" spans="1:13" s="1" customFormat="1" x14ac:dyDescent="0.25">
      <c r="A698" t="s">
        <v>419</v>
      </c>
      <c r="B698" t="s">
        <v>27</v>
      </c>
      <c r="C698" t="s">
        <v>749</v>
      </c>
      <c r="D698" t="s">
        <v>10</v>
      </c>
      <c r="E698">
        <v>2</v>
      </c>
      <c r="F698">
        <v>2</v>
      </c>
      <c r="G698">
        <v>8</v>
      </c>
      <c r="H698">
        <v>7</v>
      </c>
      <c r="I698">
        <v>2</v>
      </c>
      <c r="J698">
        <v>24780</v>
      </c>
      <c r="K698" s="27">
        <v>42692</v>
      </c>
      <c r="L698" s="20">
        <f t="shared" si="10"/>
        <v>42782</v>
      </c>
      <c r="M698" s="10"/>
    </row>
    <row r="699" spans="1:13" s="1" customFormat="1" x14ac:dyDescent="0.25">
      <c r="A699" t="s">
        <v>610</v>
      </c>
      <c r="B699" t="s">
        <v>27</v>
      </c>
      <c r="C699" t="s">
        <v>749</v>
      </c>
      <c r="D699" t="s">
        <v>10</v>
      </c>
      <c r="E699">
        <v>2</v>
      </c>
      <c r="F699">
        <v>2</v>
      </c>
      <c r="G699">
        <v>8</v>
      </c>
      <c r="H699">
        <v>7</v>
      </c>
      <c r="I699">
        <v>2</v>
      </c>
      <c r="J699">
        <v>16520</v>
      </c>
      <c r="K699" s="27">
        <v>42692</v>
      </c>
      <c r="L699" s="20">
        <f t="shared" si="10"/>
        <v>42782</v>
      </c>
      <c r="M699" s="10"/>
    </row>
    <row r="700" spans="1:13" s="1" customFormat="1" x14ac:dyDescent="0.25">
      <c r="A700" t="s">
        <v>611</v>
      </c>
      <c r="B700" t="s">
        <v>27</v>
      </c>
      <c r="C700" t="s">
        <v>749</v>
      </c>
      <c r="D700" t="s">
        <v>10</v>
      </c>
      <c r="E700">
        <v>2</v>
      </c>
      <c r="F700">
        <v>2</v>
      </c>
      <c r="G700">
        <v>8</v>
      </c>
      <c r="H700">
        <v>7</v>
      </c>
      <c r="I700">
        <v>2</v>
      </c>
      <c r="J700">
        <v>30680</v>
      </c>
      <c r="K700" s="27">
        <v>42460</v>
      </c>
      <c r="L700" s="20">
        <f t="shared" si="10"/>
        <v>42550</v>
      </c>
      <c r="M700" s="10"/>
    </row>
    <row r="701" spans="1:13" s="1" customFormat="1" x14ac:dyDescent="0.25">
      <c r="A701" t="s">
        <v>612</v>
      </c>
      <c r="B701" t="s">
        <v>27</v>
      </c>
      <c r="C701" t="s">
        <v>749</v>
      </c>
      <c r="D701" t="s">
        <v>10</v>
      </c>
      <c r="E701">
        <v>2</v>
      </c>
      <c r="F701">
        <v>2</v>
      </c>
      <c r="G701">
        <v>8</v>
      </c>
      <c r="H701">
        <v>7</v>
      </c>
      <c r="I701">
        <v>2</v>
      </c>
      <c r="J701">
        <v>7080</v>
      </c>
      <c r="K701" s="27">
        <v>42691</v>
      </c>
      <c r="L701" s="20">
        <f t="shared" si="10"/>
        <v>42781</v>
      </c>
      <c r="M701" s="10"/>
    </row>
    <row r="702" spans="1:13" s="1" customFormat="1" x14ac:dyDescent="0.25">
      <c r="A702" t="s">
        <v>614</v>
      </c>
      <c r="B702" t="s">
        <v>27</v>
      </c>
      <c r="C702" t="s">
        <v>749</v>
      </c>
      <c r="D702" t="s">
        <v>10</v>
      </c>
      <c r="E702">
        <v>2</v>
      </c>
      <c r="F702">
        <v>2</v>
      </c>
      <c r="G702">
        <v>8</v>
      </c>
      <c r="H702">
        <v>7</v>
      </c>
      <c r="I702">
        <v>2</v>
      </c>
      <c r="J702">
        <v>14160</v>
      </c>
      <c r="K702" s="27">
        <v>42692</v>
      </c>
      <c r="L702" s="20">
        <f t="shared" si="10"/>
        <v>42782</v>
      </c>
      <c r="M702" s="10"/>
    </row>
    <row r="703" spans="1:13" s="1" customFormat="1" x14ac:dyDescent="0.25">
      <c r="A703" t="s">
        <v>615</v>
      </c>
      <c r="B703" t="s">
        <v>27</v>
      </c>
      <c r="C703" t="s">
        <v>749</v>
      </c>
      <c r="D703" t="s">
        <v>10</v>
      </c>
      <c r="E703">
        <v>2</v>
      </c>
      <c r="F703">
        <v>2</v>
      </c>
      <c r="G703">
        <v>8</v>
      </c>
      <c r="H703">
        <v>7</v>
      </c>
      <c r="I703">
        <v>2</v>
      </c>
      <c r="J703">
        <v>35400</v>
      </c>
      <c r="K703" s="27">
        <v>42692</v>
      </c>
      <c r="L703" s="20">
        <f t="shared" si="10"/>
        <v>42782</v>
      </c>
      <c r="M703" s="10"/>
    </row>
    <row r="704" spans="1:13" s="1" customFormat="1" x14ac:dyDescent="0.25">
      <c r="A704" t="s">
        <v>617</v>
      </c>
      <c r="B704" t="s">
        <v>27</v>
      </c>
      <c r="C704" t="s">
        <v>749</v>
      </c>
      <c r="D704" t="s">
        <v>10</v>
      </c>
      <c r="E704">
        <v>2</v>
      </c>
      <c r="F704">
        <v>2</v>
      </c>
      <c r="G704">
        <v>8</v>
      </c>
      <c r="H704">
        <v>7</v>
      </c>
      <c r="I704">
        <v>2</v>
      </c>
      <c r="J704">
        <v>11800</v>
      </c>
      <c r="K704" s="27">
        <v>42460</v>
      </c>
      <c r="L704" s="20">
        <f t="shared" si="10"/>
        <v>42550</v>
      </c>
      <c r="M704" s="10"/>
    </row>
    <row r="705" spans="1:13" s="1" customFormat="1" x14ac:dyDescent="0.25">
      <c r="A705" t="s">
        <v>441</v>
      </c>
      <c r="B705" t="s">
        <v>27</v>
      </c>
      <c r="C705" t="s">
        <v>749</v>
      </c>
      <c r="D705" t="s">
        <v>10</v>
      </c>
      <c r="E705">
        <v>2</v>
      </c>
      <c r="F705">
        <v>2</v>
      </c>
      <c r="G705">
        <v>8</v>
      </c>
      <c r="H705">
        <v>7</v>
      </c>
      <c r="I705">
        <v>2</v>
      </c>
      <c r="J705">
        <v>11800</v>
      </c>
      <c r="K705" s="27">
        <v>42692</v>
      </c>
      <c r="L705" s="20">
        <f t="shared" si="10"/>
        <v>42782</v>
      </c>
      <c r="M705" s="10"/>
    </row>
    <row r="706" spans="1:13" s="1" customFormat="1" x14ac:dyDescent="0.25">
      <c r="A706" t="s">
        <v>618</v>
      </c>
      <c r="B706" t="s">
        <v>27</v>
      </c>
      <c r="C706" t="s">
        <v>749</v>
      </c>
      <c r="D706" t="s">
        <v>10</v>
      </c>
      <c r="E706">
        <v>2</v>
      </c>
      <c r="F706">
        <v>2</v>
      </c>
      <c r="G706">
        <v>8</v>
      </c>
      <c r="H706">
        <v>7</v>
      </c>
      <c r="I706">
        <v>2</v>
      </c>
      <c r="J706">
        <v>82600</v>
      </c>
      <c r="K706" s="27">
        <v>42460</v>
      </c>
      <c r="L706" s="20">
        <f t="shared" si="10"/>
        <v>42550</v>
      </c>
      <c r="M706" s="10"/>
    </row>
    <row r="707" spans="1:13" s="1" customFormat="1" x14ac:dyDescent="0.25">
      <c r="A707" t="s">
        <v>619</v>
      </c>
      <c r="B707" t="s">
        <v>27</v>
      </c>
      <c r="C707" t="s">
        <v>749</v>
      </c>
      <c r="D707" t="s">
        <v>10</v>
      </c>
      <c r="E707">
        <v>2</v>
      </c>
      <c r="F707">
        <v>2</v>
      </c>
      <c r="G707">
        <v>8</v>
      </c>
      <c r="H707">
        <v>7</v>
      </c>
      <c r="I707">
        <v>2</v>
      </c>
      <c r="J707">
        <v>40120</v>
      </c>
      <c r="K707" s="27">
        <v>42692</v>
      </c>
      <c r="L707" s="20">
        <f t="shared" si="10"/>
        <v>42782</v>
      </c>
      <c r="M707" s="10"/>
    </row>
    <row r="708" spans="1:13" s="1" customFormat="1" x14ac:dyDescent="0.25">
      <c r="A708" t="s">
        <v>613</v>
      </c>
      <c r="B708" t="s">
        <v>27</v>
      </c>
      <c r="C708" t="s">
        <v>749</v>
      </c>
      <c r="D708" t="s">
        <v>10</v>
      </c>
      <c r="E708">
        <v>2</v>
      </c>
      <c r="F708">
        <v>2</v>
      </c>
      <c r="G708">
        <v>8</v>
      </c>
      <c r="H708">
        <v>7</v>
      </c>
      <c r="I708">
        <v>2</v>
      </c>
      <c r="J708">
        <v>14160</v>
      </c>
      <c r="K708" s="27">
        <v>42692</v>
      </c>
      <c r="L708" s="20">
        <f t="shared" si="10"/>
        <v>42782</v>
      </c>
      <c r="M708" s="10"/>
    </row>
    <row r="709" spans="1:13" s="1" customFormat="1" x14ac:dyDescent="0.25">
      <c r="A709" t="s">
        <v>454</v>
      </c>
      <c r="B709" t="s">
        <v>748</v>
      </c>
      <c r="C709" t="s">
        <v>749</v>
      </c>
      <c r="D709" t="s">
        <v>10</v>
      </c>
      <c r="E709">
        <v>2</v>
      </c>
      <c r="F709">
        <v>2</v>
      </c>
      <c r="G709">
        <v>8</v>
      </c>
      <c r="H709">
        <v>7</v>
      </c>
      <c r="I709">
        <v>2</v>
      </c>
      <c r="J709">
        <v>59000</v>
      </c>
      <c r="K709" s="27">
        <v>42460</v>
      </c>
      <c r="L709" s="20">
        <f t="shared" ref="L709:L772" si="11">+K709+90</f>
        <v>42550</v>
      </c>
      <c r="M709" s="10"/>
    </row>
    <row r="710" spans="1:13" s="1" customFormat="1" x14ac:dyDescent="0.25">
      <c r="A710" t="s">
        <v>750</v>
      </c>
      <c r="B710" t="s">
        <v>751</v>
      </c>
      <c r="C710" t="s">
        <v>749</v>
      </c>
      <c r="D710" t="s">
        <v>10</v>
      </c>
      <c r="E710">
        <v>2</v>
      </c>
      <c r="F710">
        <v>2</v>
      </c>
      <c r="G710">
        <v>8</v>
      </c>
      <c r="H710">
        <v>7</v>
      </c>
      <c r="I710">
        <v>2</v>
      </c>
      <c r="J710">
        <v>17700</v>
      </c>
      <c r="K710" s="27">
        <v>42692</v>
      </c>
      <c r="L710" s="20">
        <f t="shared" si="11"/>
        <v>42782</v>
      </c>
      <c r="M710" s="10"/>
    </row>
    <row r="711" spans="1:13" s="1" customFormat="1" x14ac:dyDescent="0.25">
      <c r="A711" t="s">
        <v>616</v>
      </c>
      <c r="B711" t="s">
        <v>27</v>
      </c>
      <c r="C711" t="s">
        <v>749</v>
      </c>
      <c r="D711" t="s">
        <v>10</v>
      </c>
      <c r="E711">
        <v>2</v>
      </c>
      <c r="F711">
        <v>2</v>
      </c>
      <c r="G711">
        <v>8</v>
      </c>
      <c r="H711">
        <v>7</v>
      </c>
      <c r="I711">
        <v>2</v>
      </c>
      <c r="J711">
        <v>16520</v>
      </c>
      <c r="K711" s="27">
        <v>42692</v>
      </c>
      <c r="L711" s="20">
        <f t="shared" si="11"/>
        <v>42782</v>
      </c>
      <c r="M711" s="10"/>
    </row>
    <row r="712" spans="1:13" x14ac:dyDescent="0.25">
      <c r="A712" t="s">
        <v>752</v>
      </c>
      <c r="B712" t="s">
        <v>753</v>
      </c>
      <c r="C712" t="s">
        <v>749</v>
      </c>
      <c r="D712" t="s">
        <v>10</v>
      </c>
      <c r="E712">
        <v>2</v>
      </c>
      <c r="F712">
        <v>2</v>
      </c>
      <c r="G712">
        <v>8</v>
      </c>
      <c r="H712">
        <v>7</v>
      </c>
      <c r="I712">
        <v>2</v>
      </c>
      <c r="J712">
        <v>115640</v>
      </c>
      <c r="K712" s="27">
        <v>42692</v>
      </c>
      <c r="L712" s="20">
        <f t="shared" si="11"/>
        <v>42782</v>
      </c>
    </row>
    <row r="713" spans="1:13" x14ac:dyDescent="0.25">
      <c r="A713" t="s">
        <v>754</v>
      </c>
      <c r="B713" t="s">
        <v>27</v>
      </c>
      <c r="C713" t="s">
        <v>749</v>
      </c>
      <c r="D713" t="s">
        <v>10</v>
      </c>
      <c r="E713">
        <v>2</v>
      </c>
      <c r="F713">
        <v>2</v>
      </c>
      <c r="G713">
        <v>8</v>
      </c>
      <c r="H713">
        <v>7</v>
      </c>
      <c r="I713">
        <v>2</v>
      </c>
      <c r="J713">
        <v>23600</v>
      </c>
      <c r="K713" s="27">
        <v>42692</v>
      </c>
      <c r="L713" s="20">
        <f t="shared" si="11"/>
        <v>42782</v>
      </c>
    </row>
    <row r="714" spans="1:13" x14ac:dyDescent="0.25">
      <c r="A714" t="s">
        <v>755</v>
      </c>
      <c r="B714" t="s">
        <v>27</v>
      </c>
      <c r="C714" t="s">
        <v>749</v>
      </c>
      <c r="D714" t="s">
        <v>10</v>
      </c>
      <c r="E714">
        <v>2</v>
      </c>
      <c r="F714">
        <v>2</v>
      </c>
      <c r="G714">
        <v>8</v>
      </c>
      <c r="H714">
        <v>7</v>
      </c>
      <c r="I714">
        <v>2</v>
      </c>
      <c r="J714">
        <v>11800</v>
      </c>
      <c r="K714" s="27">
        <v>42692</v>
      </c>
      <c r="L714" s="20">
        <f t="shared" si="11"/>
        <v>42782</v>
      </c>
    </row>
    <row r="715" spans="1:13" x14ac:dyDescent="0.25">
      <c r="A715" t="s">
        <v>769</v>
      </c>
      <c r="B715" t="s">
        <v>770</v>
      </c>
      <c r="C715" t="s">
        <v>749</v>
      </c>
      <c r="D715" t="s">
        <v>10</v>
      </c>
      <c r="E715">
        <v>2</v>
      </c>
      <c r="F715">
        <v>2</v>
      </c>
      <c r="G715">
        <v>8</v>
      </c>
      <c r="H715">
        <v>7</v>
      </c>
      <c r="I715">
        <v>2</v>
      </c>
      <c r="J715">
        <v>59000</v>
      </c>
      <c r="K715" s="27">
        <v>42692</v>
      </c>
      <c r="L715" s="20">
        <f t="shared" si="11"/>
        <v>42782</v>
      </c>
    </row>
    <row r="716" spans="1:13" x14ac:dyDescent="0.25">
      <c r="A716" t="s">
        <v>768</v>
      </c>
      <c r="B716" t="s">
        <v>27</v>
      </c>
      <c r="C716" t="s">
        <v>749</v>
      </c>
      <c r="D716" t="s">
        <v>10</v>
      </c>
      <c r="E716">
        <v>2</v>
      </c>
      <c r="F716">
        <v>2</v>
      </c>
      <c r="G716">
        <v>8</v>
      </c>
      <c r="H716">
        <v>7</v>
      </c>
      <c r="I716">
        <v>2</v>
      </c>
      <c r="J716">
        <v>7080</v>
      </c>
      <c r="K716" s="27">
        <v>42692</v>
      </c>
      <c r="L716" s="20">
        <f t="shared" si="11"/>
        <v>42782</v>
      </c>
    </row>
    <row r="717" spans="1:13" x14ac:dyDescent="0.25">
      <c r="A717" t="s">
        <v>601</v>
      </c>
      <c r="B717" t="s">
        <v>27</v>
      </c>
      <c r="C717" t="s">
        <v>749</v>
      </c>
      <c r="D717" t="s">
        <v>10</v>
      </c>
      <c r="E717">
        <v>2</v>
      </c>
      <c r="F717">
        <v>2</v>
      </c>
      <c r="G717">
        <v>8</v>
      </c>
      <c r="H717">
        <v>7</v>
      </c>
      <c r="I717">
        <v>2</v>
      </c>
      <c r="J717">
        <v>11800</v>
      </c>
      <c r="K717" s="27">
        <v>42761</v>
      </c>
      <c r="L717" s="20">
        <f t="shared" si="11"/>
        <v>42851</v>
      </c>
    </row>
    <row r="718" spans="1:13" x14ac:dyDescent="0.25">
      <c r="B718" t="s">
        <v>164</v>
      </c>
      <c r="D718" t="s">
        <v>5</v>
      </c>
      <c r="E718">
        <v>2</v>
      </c>
      <c r="F718">
        <v>2</v>
      </c>
      <c r="G718">
        <v>8</v>
      </c>
      <c r="H718">
        <v>7</v>
      </c>
      <c r="I718">
        <v>4</v>
      </c>
      <c r="J718">
        <f>SUM(J719:J720)</f>
        <v>139000</v>
      </c>
      <c r="K718" s="33"/>
      <c r="L718" s="22"/>
    </row>
    <row r="719" spans="1:13" x14ac:dyDescent="0.25">
      <c r="A719" t="s">
        <v>166</v>
      </c>
      <c r="B719" t="s">
        <v>165</v>
      </c>
      <c r="D719" t="s">
        <v>10</v>
      </c>
      <c r="E719">
        <v>2</v>
      </c>
      <c r="F719">
        <v>2</v>
      </c>
      <c r="G719">
        <v>8</v>
      </c>
      <c r="H719">
        <v>7</v>
      </c>
      <c r="I719">
        <v>4</v>
      </c>
      <c r="J719">
        <v>59000</v>
      </c>
      <c r="K719" s="27">
        <v>42460</v>
      </c>
      <c r="L719" s="20">
        <f t="shared" si="11"/>
        <v>42550</v>
      </c>
    </row>
    <row r="720" spans="1:13" x14ac:dyDescent="0.25">
      <c r="A720" t="s">
        <v>680</v>
      </c>
      <c r="B720" t="s">
        <v>167</v>
      </c>
      <c r="C720" t="s">
        <v>681</v>
      </c>
      <c r="D720" t="s">
        <v>10</v>
      </c>
      <c r="E720">
        <v>2</v>
      </c>
      <c r="F720">
        <v>2</v>
      </c>
      <c r="G720">
        <v>8</v>
      </c>
      <c r="H720">
        <v>7</v>
      </c>
      <c r="I720">
        <v>4</v>
      </c>
      <c r="J720">
        <v>80000</v>
      </c>
      <c r="K720" s="24">
        <v>42608</v>
      </c>
      <c r="L720" s="20">
        <f t="shared" si="11"/>
        <v>42698</v>
      </c>
    </row>
    <row r="721" spans="1:13" ht="27" customHeight="1" x14ac:dyDescent="0.25">
      <c r="B721" t="s">
        <v>168</v>
      </c>
      <c r="D721" t="s">
        <v>5</v>
      </c>
      <c r="E721">
        <v>2</v>
      </c>
      <c r="F721">
        <v>2</v>
      </c>
      <c r="G721">
        <v>8</v>
      </c>
      <c r="H721">
        <v>7</v>
      </c>
      <c r="I721">
        <v>5</v>
      </c>
      <c r="J721">
        <f>SUM(J722:J723)</f>
        <v>829074.51</v>
      </c>
      <c r="K721" s="31"/>
      <c r="L721" s="22"/>
    </row>
    <row r="722" spans="1:13" s="1" customFormat="1" ht="27" customHeight="1" x14ac:dyDescent="0.25">
      <c r="A722" t="s">
        <v>1502</v>
      </c>
      <c r="B722" t="s">
        <v>1503</v>
      </c>
      <c r="C722" t="s">
        <v>1504</v>
      </c>
      <c r="D722" t="s">
        <v>10</v>
      </c>
      <c r="E722">
        <v>2</v>
      </c>
      <c r="F722">
        <v>2</v>
      </c>
      <c r="G722">
        <v>8</v>
      </c>
      <c r="H722">
        <v>7</v>
      </c>
      <c r="I722">
        <v>5</v>
      </c>
      <c r="J722">
        <v>193455.71</v>
      </c>
      <c r="K722" s="24">
        <v>43124</v>
      </c>
      <c r="L722" s="20">
        <f t="shared" si="11"/>
        <v>43214</v>
      </c>
      <c r="M722" s="10"/>
    </row>
    <row r="723" spans="1:13" x14ac:dyDescent="0.25">
      <c r="A723" t="s">
        <v>682</v>
      </c>
      <c r="B723" t="s">
        <v>169</v>
      </c>
      <c r="C723" t="s">
        <v>683</v>
      </c>
      <c r="D723" t="s">
        <v>10</v>
      </c>
      <c r="E723">
        <v>2</v>
      </c>
      <c r="F723">
        <v>2</v>
      </c>
      <c r="G723">
        <v>8</v>
      </c>
      <c r="H723">
        <v>7</v>
      </c>
      <c r="I723">
        <v>5</v>
      </c>
      <c r="J723">
        <v>635618.80000000005</v>
      </c>
      <c r="K723" s="27">
        <v>42510</v>
      </c>
      <c r="L723" s="20">
        <f t="shared" si="11"/>
        <v>42600</v>
      </c>
    </row>
    <row r="724" spans="1:13" x14ac:dyDescent="0.25">
      <c r="B724" t="s">
        <v>170</v>
      </c>
      <c r="D724" t="s">
        <v>5</v>
      </c>
      <c r="E724">
        <v>2</v>
      </c>
      <c r="F724">
        <v>2</v>
      </c>
      <c r="G724">
        <v>8</v>
      </c>
      <c r="H724">
        <v>7</v>
      </c>
      <c r="I724">
        <v>6</v>
      </c>
      <c r="J724">
        <f>SUM(J725:J755)</f>
        <v>63857757.450000003</v>
      </c>
      <c r="K724" s="26"/>
      <c r="L724" s="22"/>
    </row>
    <row r="725" spans="1:13" x14ac:dyDescent="0.25">
      <c r="A725" t="s">
        <v>684</v>
      </c>
      <c r="B725" t="s">
        <v>181</v>
      </c>
      <c r="C725" t="s">
        <v>685</v>
      </c>
      <c r="D725" t="s">
        <v>10</v>
      </c>
      <c r="E725">
        <v>2</v>
      </c>
      <c r="F725">
        <v>2</v>
      </c>
      <c r="G725">
        <v>8</v>
      </c>
      <c r="H725">
        <v>7</v>
      </c>
      <c r="I725">
        <v>6</v>
      </c>
      <c r="J725">
        <v>1170125</v>
      </c>
      <c r="K725" s="32">
        <v>41890</v>
      </c>
      <c r="L725" s="20">
        <f t="shared" si="11"/>
        <v>41980</v>
      </c>
    </row>
    <row r="726" spans="1:13" x14ac:dyDescent="0.25">
      <c r="A726" t="s">
        <v>52</v>
      </c>
      <c r="B726" t="s">
        <v>1041</v>
      </c>
      <c r="D726" t="s">
        <v>10</v>
      </c>
      <c r="E726">
        <v>2</v>
      </c>
      <c r="F726">
        <v>2</v>
      </c>
      <c r="G726">
        <v>8</v>
      </c>
      <c r="H726">
        <v>7</v>
      </c>
      <c r="I726">
        <v>6</v>
      </c>
      <c r="J726">
        <v>35000</v>
      </c>
      <c r="K726" s="19">
        <v>41919</v>
      </c>
      <c r="L726" s="20">
        <f t="shared" si="11"/>
        <v>42009</v>
      </c>
    </row>
    <row r="727" spans="1:13" x14ac:dyDescent="0.25">
      <c r="A727" t="s">
        <v>1050</v>
      </c>
      <c r="B727" t="s">
        <v>368</v>
      </c>
      <c r="C727" t="s">
        <v>1051</v>
      </c>
      <c r="D727" t="s">
        <v>10</v>
      </c>
      <c r="E727">
        <v>2</v>
      </c>
      <c r="F727">
        <v>2</v>
      </c>
      <c r="G727">
        <v>8</v>
      </c>
      <c r="H727">
        <v>7</v>
      </c>
      <c r="I727">
        <v>6</v>
      </c>
      <c r="J727">
        <v>519200</v>
      </c>
      <c r="K727" s="32">
        <v>42898</v>
      </c>
      <c r="L727" s="20">
        <f t="shared" si="11"/>
        <v>42988</v>
      </c>
    </row>
    <row r="728" spans="1:13" x14ac:dyDescent="0.25">
      <c r="A728" t="s">
        <v>426</v>
      </c>
      <c r="B728" t="s">
        <v>425</v>
      </c>
      <c r="C728" t="s">
        <v>1523</v>
      </c>
      <c r="D728" t="s">
        <v>10</v>
      </c>
      <c r="E728">
        <v>2</v>
      </c>
      <c r="F728">
        <v>2</v>
      </c>
      <c r="G728">
        <v>8</v>
      </c>
      <c r="H728">
        <v>7</v>
      </c>
      <c r="I728">
        <v>6</v>
      </c>
      <c r="J728">
        <v>2568542.5</v>
      </c>
      <c r="K728" s="32">
        <v>42944</v>
      </c>
      <c r="L728" s="20">
        <f t="shared" si="11"/>
        <v>43034</v>
      </c>
    </row>
    <row r="729" spans="1:13" x14ac:dyDescent="0.25">
      <c r="A729" t="s">
        <v>338</v>
      </c>
      <c r="B729" t="s">
        <v>0</v>
      </c>
      <c r="D729" t="s">
        <v>10</v>
      </c>
      <c r="E729">
        <v>2</v>
      </c>
      <c r="F729">
        <v>2</v>
      </c>
      <c r="G729">
        <v>8</v>
      </c>
      <c r="H729">
        <v>7</v>
      </c>
      <c r="I729" t="s">
        <v>33</v>
      </c>
      <c r="J729">
        <v>6861281.7000000002</v>
      </c>
      <c r="K729" s="32">
        <v>42836</v>
      </c>
      <c r="L729" s="20">
        <f t="shared" si="11"/>
        <v>42926</v>
      </c>
    </row>
    <row r="730" spans="1:13" x14ac:dyDescent="0.25">
      <c r="A730" t="s">
        <v>361</v>
      </c>
      <c r="B730" t="s">
        <v>0</v>
      </c>
      <c r="D730" t="s">
        <v>10</v>
      </c>
      <c r="E730">
        <v>2</v>
      </c>
      <c r="F730">
        <v>2</v>
      </c>
      <c r="G730">
        <v>8</v>
      </c>
      <c r="H730">
        <v>7</v>
      </c>
      <c r="I730">
        <v>6</v>
      </c>
      <c r="J730">
        <v>2413106.15</v>
      </c>
      <c r="K730" s="32">
        <v>42884</v>
      </c>
      <c r="L730" s="20">
        <f t="shared" si="11"/>
        <v>42974</v>
      </c>
    </row>
    <row r="731" spans="1:13" x14ac:dyDescent="0.25">
      <c r="A731" t="s">
        <v>334</v>
      </c>
      <c r="B731" t="s">
        <v>0</v>
      </c>
      <c r="D731" t="s">
        <v>10</v>
      </c>
      <c r="E731">
        <v>2</v>
      </c>
      <c r="F731">
        <v>2</v>
      </c>
      <c r="G731">
        <v>8</v>
      </c>
      <c r="H731">
        <v>7</v>
      </c>
      <c r="I731">
        <v>6</v>
      </c>
      <c r="J731">
        <v>898004.6</v>
      </c>
      <c r="K731" s="32">
        <v>42823</v>
      </c>
      <c r="L731" s="20">
        <f t="shared" si="11"/>
        <v>42913</v>
      </c>
    </row>
    <row r="732" spans="1:13" x14ac:dyDescent="0.25">
      <c r="A732" t="s">
        <v>467</v>
      </c>
      <c r="B732" t="s">
        <v>179</v>
      </c>
      <c r="C732" t="s">
        <v>648</v>
      </c>
      <c r="D732" t="s">
        <v>10</v>
      </c>
      <c r="E732">
        <v>2</v>
      </c>
      <c r="F732">
        <v>2</v>
      </c>
      <c r="G732">
        <v>8</v>
      </c>
      <c r="H732">
        <v>7</v>
      </c>
      <c r="I732">
        <v>6</v>
      </c>
      <c r="J732">
        <v>399784</v>
      </c>
      <c r="K732" s="32">
        <v>42892</v>
      </c>
      <c r="L732" s="20">
        <f t="shared" si="11"/>
        <v>42982</v>
      </c>
    </row>
    <row r="733" spans="1:13" x14ac:dyDescent="0.25">
      <c r="A733" t="s">
        <v>904</v>
      </c>
      <c r="B733" t="s">
        <v>905</v>
      </c>
      <c r="C733" t="s">
        <v>906</v>
      </c>
      <c r="D733" t="s">
        <v>10</v>
      </c>
      <c r="E733">
        <v>2</v>
      </c>
      <c r="F733">
        <v>2</v>
      </c>
      <c r="G733">
        <v>8</v>
      </c>
      <c r="H733">
        <v>7</v>
      </c>
      <c r="I733">
        <v>6</v>
      </c>
      <c r="J733">
        <v>44250</v>
      </c>
      <c r="K733" s="24">
        <v>42548</v>
      </c>
      <c r="L733" s="29">
        <f t="shared" si="11"/>
        <v>42638</v>
      </c>
    </row>
    <row r="734" spans="1:13" x14ac:dyDescent="0.25">
      <c r="A734" t="s">
        <v>1554</v>
      </c>
      <c r="B734" t="s">
        <v>1204</v>
      </c>
      <c r="C734" t="s">
        <v>1555</v>
      </c>
      <c r="D734" t="s">
        <v>10</v>
      </c>
      <c r="E734">
        <v>2</v>
      </c>
      <c r="F734">
        <v>2</v>
      </c>
      <c r="G734">
        <v>8</v>
      </c>
      <c r="H734">
        <v>7</v>
      </c>
      <c r="I734">
        <v>6</v>
      </c>
      <c r="J734">
        <v>1080000</v>
      </c>
      <c r="K734" s="24">
        <v>43124</v>
      </c>
      <c r="L734" s="20">
        <f t="shared" si="11"/>
        <v>43214</v>
      </c>
    </row>
    <row r="735" spans="1:13" x14ac:dyDescent="0.25">
      <c r="A735" t="s">
        <v>791</v>
      </c>
      <c r="B735" t="s">
        <v>1166</v>
      </c>
      <c r="C735" t="s">
        <v>1220</v>
      </c>
      <c r="D735" t="s">
        <v>10</v>
      </c>
      <c r="E735">
        <v>2</v>
      </c>
      <c r="F735">
        <v>2</v>
      </c>
      <c r="G735">
        <v>8</v>
      </c>
      <c r="H735">
        <v>7</v>
      </c>
      <c r="I735">
        <v>6</v>
      </c>
      <c r="J735">
        <v>1380.6</v>
      </c>
      <c r="K735" s="24">
        <v>43124</v>
      </c>
      <c r="L735" s="20">
        <f t="shared" si="11"/>
        <v>43214</v>
      </c>
    </row>
    <row r="736" spans="1:13" x14ac:dyDescent="0.25">
      <c r="A736" t="s">
        <v>1272</v>
      </c>
      <c r="B736" t="s">
        <v>182</v>
      </c>
      <c r="C736" t="s">
        <v>1273</v>
      </c>
      <c r="D736" t="s">
        <v>10</v>
      </c>
      <c r="E736">
        <v>2</v>
      </c>
      <c r="F736">
        <v>2</v>
      </c>
      <c r="G736">
        <v>8</v>
      </c>
      <c r="H736">
        <v>7</v>
      </c>
      <c r="I736">
        <v>6</v>
      </c>
      <c r="J736">
        <v>724992</v>
      </c>
      <c r="K736" s="24">
        <v>43073</v>
      </c>
      <c r="L736" s="20">
        <f t="shared" si="11"/>
        <v>43163</v>
      </c>
    </row>
    <row r="737" spans="1:12" x14ac:dyDescent="0.25">
      <c r="A737" t="s">
        <v>1472</v>
      </c>
      <c r="B737" t="s">
        <v>1551</v>
      </c>
      <c r="C737" t="s">
        <v>1673</v>
      </c>
      <c r="D737" t="s">
        <v>10</v>
      </c>
      <c r="E737">
        <v>2</v>
      </c>
      <c r="F737">
        <v>2</v>
      </c>
      <c r="G737">
        <v>8</v>
      </c>
      <c r="H737">
        <v>7</v>
      </c>
      <c r="I737">
        <v>6</v>
      </c>
      <c r="J737">
        <v>188800</v>
      </c>
      <c r="K737" s="24">
        <v>43124</v>
      </c>
      <c r="L737" s="20">
        <f t="shared" si="11"/>
        <v>43214</v>
      </c>
    </row>
    <row r="738" spans="1:12" x14ac:dyDescent="0.25">
      <c r="A738" t="s">
        <v>1726</v>
      </c>
      <c r="B738" t="s">
        <v>1727</v>
      </c>
      <c r="C738" t="s">
        <v>1728</v>
      </c>
      <c r="D738" t="s">
        <v>10</v>
      </c>
      <c r="E738">
        <v>2</v>
      </c>
      <c r="F738">
        <v>2</v>
      </c>
      <c r="G738">
        <v>8</v>
      </c>
      <c r="H738">
        <v>7</v>
      </c>
      <c r="I738">
        <v>6</v>
      </c>
      <c r="J738">
        <v>36100000</v>
      </c>
      <c r="K738" s="24">
        <v>43152</v>
      </c>
      <c r="L738" s="29">
        <f t="shared" si="11"/>
        <v>43242</v>
      </c>
    </row>
    <row r="739" spans="1:12" x14ac:dyDescent="0.25">
      <c r="A739" t="s">
        <v>649</v>
      </c>
      <c r="B739" t="s">
        <v>171</v>
      </c>
      <c r="C739" t="s">
        <v>650</v>
      </c>
      <c r="D739" t="s">
        <v>10</v>
      </c>
      <c r="E739">
        <v>2</v>
      </c>
      <c r="F739">
        <v>2</v>
      </c>
      <c r="G739">
        <v>8</v>
      </c>
      <c r="H739">
        <v>7</v>
      </c>
      <c r="I739">
        <v>6</v>
      </c>
      <c r="J739">
        <v>298954</v>
      </c>
      <c r="K739" s="32">
        <v>42082</v>
      </c>
      <c r="L739" s="20">
        <f t="shared" si="11"/>
        <v>42172</v>
      </c>
    </row>
    <row r="740" spans="1:12" x14ac:dyDescent="0.25">
      <c r="A740" t="s">
        <v>651</v>
      </c>
      <c r="B740" t="s">
        <v>172</v>
      </c>
      <c r="D740" t="s">
        <v>10</v>
      </c>
      <c r="E740">
        <v>2</v>
      </c>
      <c r="F740">
        <v>2</v>
      </c>
      <c r="G740">
        <v>8</v>
      </c>
      <c r="H740">
        <v>7</v>
      </c>
      <c r="I740">
        <v>6</v>
      </c>
      <c r="J740">
        <v>1185067</v>
      </c>
      <c r="K740" s="30">
        <v>42240</v>
      </c>
      <c r="L740" s="20">
        <f t="shared" si="11"/>
        <v>42330</v>
      </c>
    </row>
    <row r="741" spans="1:12" x14ac:dyDescent="0.25">
      <c r="A741" t="s">
        <v>788</v>
      </c>
      <c r="B741" t="s">
        <v>173</v>
      </c>
      <c r="C741" t="s">
        <v>789</v>
      </c>
      <c r="D741" t="s">
        <v>10</v>
      </c>
      <c r="E741">
        <v>2</v>
      </c>
      <c r="F741">
        <v>2</v>
      </c>
      <c r="G741">
        <v>8</v>
      </c>
      <c r="H741">
        <v>7</v>
      </c>
      <c r="I741">
        <v>6</v>
      </c>
      <c r="J741">
        <v>472472</v>
      </c>
      <c r="K741" s="30">
        <v>41950</v>
      </c>
      <c r="L741" s="20">
        <f t="shared" si="11"/>
        <v>42040</v>
      </c>
    </row>
    <row r="742" spans="1:12" x14ac:dyDescent="0.25">
      <c r="A742" t="s">
        <v>652</v>
      </c>
      <c r="B742" t="s">
        <v>173</v>
      </c>
      <c r="C742" t="s">
        <v>653</v>
      </c>
      <c r="D742" t="s">
        <v>10</v>
      </c>
      <c r="E742">
        <v>2</v>
      </c>
      <c r="F742">
        <v>2</v>
      </c>
      <c r="G742">
        <v>8</v>
      </c>
      <c r="H742">
        <v>7</v>
      </c>
      <c r="I742">
        <v>6</v>
      </c>
      <c r="J742">
        <v>318010</v>
      </c>
      <c r="K742" s="32">
        <v>42290</v>
      </c>
      <c r="L742" s="20">
        <f t="shared" si="11"/>
        <v>42380</v>
      </c>
    </row>
    <row r="743" spans="1:12" x14ac:dyDescent="0.25">
      <c r="A743" t="s">
        <v>578</v>
      </c>
      <c r="B743" t="s">
        <v>186</v>
      </c>
      <c r="C743" t="s">
        <v>654</v>
      </c>
      <c r="D743" t="s">
        <v>10</v>
      </c>
      <c r="E743">
        <v>2</v>
      </c>
      <c r="F743">
        <v>2</v>
      </c>
      <c r="G743">
        <v>8</v>
      </c>
      <c r="H743">
        <v>7</v>
      </c>
      <c r="I743">
        <v>6</v>
      </c>
      <c r="J743">
        <v>147500</v>
      </c>
      <c r="K743" s="32">
        <v>42325</v>
      </c>
      <c r="L743" s="20">
        <f t="shared" si="11"/>
        <v>42415</v>
      </c>
    </row>
    <row r="744" spans="1:12" x14ac:dyDescent="0.25">
      <c r="A744" t="s">
        <v>655</v>
      </c>
      <c r="B744" t="s">
        <v>174</v>
      </c>
      <c r="C744" t="s">
        <v>656</v>
      </c>
      <c r="D744" t="s">
        <v>10</v>
      </c>
      <c r="E744">
        <v>2</v>
      </c>
      <c r="F744">
        <v>2</v>
      </c>
      <c r="G744">
        <v>8</v>
      </c>
      <c r="H744">
        <v>7</v>
      </c>
      <c r="I744">
        <v>6</v>
      </c>
      <c r="J744">
        <v>1578121.38</v>
      </c>
      <c r="K744" s="32">
        <v>42340</v>
      </c>
      <c r="L744" s="20">
        <f t="shared" si="11"/>
        <v>42430</v>
      </c>
    </row>
    <row r="745" spans="1:12" x14ac:dyDescent="0.25">
      <c r="A745" t="s">
        <v>657</v>
      </c>
      <c r="B745" t="s">
        <v>175</v>
      </c>
      <c r="C745" t="s">
        <v>656</v>
      </c>
      <c r="D745" t="s">
        <v>10</v>
      </c>
      <c r="E745">
        <v>2</v>
      </c>
      <c r="F745">
        <v>2</v>
      </c>
      <c r="G745">
        <v>8</v>
      </c>
      <c r="H745">
        <v>7</v>
      </c>
      <c r="I745">
        <v>6</v>
      </c>
      <c r="J745">
        <v>156428.51999999999</v>
      </c>
      <c r="K745" s="32">
        <v>42341</v>
      </c>
      <c r="L745" s="20">
        <f t="shared" si="11"/>
        <v>42431</v>
      </c>
    </row>
    <row r="746" spans="1:12" x14ac:dyDescent="0.25">
      <c r="A746" t="s">
        <v>658</v>
      </c>
      <c r="B746" t="s">
        <v>177</v>
      </c>
      <c r="C746" t="s">
        <v>659</v>
      </c>
      <c r="D746" t="s">
        <v>10</v>
      </c>
      <c r="E746">
        <v>2</v>
      </c>
      <c r="F746">
        <v>2</v>
      </c>
      <c r="G746">
        <v>8</v>
      </c>
      <c r="H746">
        <v>7</v>
      </c>
      <c r="I746">
        <v>6</v>
      </c>
      <c r="J746">
        <v>200600</v>
      </c>
      <c r="K746" s="32">
        <v>42345</v>
      </c>
      <c r="L746" s="20">
        <f t="shared" si="11"/>
        <v>42435</v>
      </c>
    </row>
    <row r="747" spans="1:12" x14ac:dyDescent="0.25">
      <c r="A747" t="s">
        <v>660</v>
      </c>
      <c r="B747" t="s">
        <v>178</v>
      </c>
      <c r="D747" t="s">
        <v>10</v>
      </c>
      <c r="E747">
        <v>2</v>
      </c>
      <c r="F747">
        <v>2</v>
      </c>
      <c r="G747">
        <v>8</v>
      </c>
      <c r="H747">
        <v>7</v>
      </c>
      <c r="I747">
        <v>6</v>
      </c>
      <c r="J747">
        <v>1180000</v>
      </c>
      <c r="K747" s="32">
        <v>42352</v>
      </c>
      <c r="L747" s="20">
        <f t="shared" si="11"/>
        <v>42442</v>
      </c>
    </row>
    <row r="748" spans="1:12" x14ac:dyDescent="0.25">
      <c r="A748" t="s">
        <v>662</v>
      </c>
      <c r="B748" t="s">
        <v>661</v>
      </c>
      <c r="D748" t="s">
        <v>10</v>
      </c>
      <c r="E748">
        <v>2</v>
      </c>
      <c r="F748">
        <v>2</v>
      </c>
      <c r="G748">
        <v>8</v>
      </c>
      <c r="H748">
        <v>7</v>
      </c>
      <c r="I748">
        <v>6</v>
      </c>
      <c r="J748">
        <v>401200</v>
      </c>
      <c r="K748" s="32">
        <v>42481</v>
      </c>
      <c r="L748" s="20">
        <f t="shared" si="11"/>
        <v>42571</v>
      </c>
    </row>
    <row r="749" spans="1:12" x14ac:dyDescent="0.25">
      <c r="A749" t="s">
        <v>166</v>
      </c>
      <c r="B749" t="s">
        <v>180</v>
      </c>
      <c r="D749" t="s">
        <v>10</v>
      </c>
      <c r="E749">
        <v>2</v>
      </c>
      <c r="F749">
        <v>2</v>
      </c>
      <c r="G749">
        <v>8</v>
      </c>
      <c r="H749">
        <v>7</v>
      </c>
      <c r="I749">
        <v>6</v>
      </c>
      <c r="J749">
        <v>81774</v>
      </c>
      <c r="K749" s="32">
        <v>42538</v>
      </c>
      <c r="L749" s="20">
        <f t="shared" si="11"/>
        <v>42628</v>
      </c>
    </row>
    <row r="750" spans="1:12" x14ac:dyDescent="0.25">
      <c r="A750" t="s">
        <v>460</v>
      </c>
      <c r="B750" t="s">
        <v>179</v>
      </c>
      <c r="C750" t="s">
        <v>648</v>
      </c>
      <c r="D750" t="s">
        <v>10</v>
      </c>
      <c r="E750">
        <v>2</v>
      </c>
      <c r="F750">
        <v>2</v>
      </c>
      <c r="G750">
        <v>8</v>
      </c>
      <c r="H750">
        <v>7</v>
      </c>
      <c r="I750">
        <v>6</v>
      </c>
      <c r="J750">
        <v>417956</v>
      </c>
      <c r="K750" s="32">
        <v>42543</v>
      </c>
      <c r="L750" s="20">
        <f t="shared" si="11"/>
        <v>42633</v>
      </c>
    </row>
    <row r="751" spans="1:12" x14ac:dyDescent="0.25">
      <c r="A751" t="s">
        <v>468</v>
      </c>
      <c r="B751" t="s">
        <v>179</v>
      </c>
      <c r="C751" t="s">
        <v>648</v>
      </c>
      <c r="D751" t="s">
        <v>10</v>
      </c>
      <c r="E751">
        <v>2</v>
      </c>
      <c r="F751">
        <v>2</v>
      </c>
      <c r="G751">
        <v>8</v>
      </c>
      <c r="H751">
        <v>7</v>
      </c>
      <c r="I751">
        <v>6</v>
      </c>
      <c r="J751">
        <v>318010</v>
      </c>
      <c r="K751" s="32">
        <v>42536</v>
      </c>
      <c r="L751" s="20">
        <f t="shared" si="11"/>
        <v>42626</v>
      </c>
    </row>
    <row r="752" spans="1:12" x14ac:dyDescent="0.25">
      <c r="A752" t="s">
        <v>469</v>
      </c>
      <c r="B752" t="s">
        <v>179</v>
      </c>
      <c r="C752" t="s">
        <v>648</v>
      </c>
      <c r="D752" t="s">
        <v>10</v>
      </c>
      <c r="E752">
        <v>2</v>
      </c>
      <c r="F752">
        <v>2</v>
      </c>
      <c r="G752">
        <v>8</v>
      </c>
      <c r="H752">
        <v>7</v>
      </c>
      <c r="I752">
        <v>6</v>
      </c>
      <c r="J752">
        <v>136290</v>
      </c>
      <c r="K752" s="32">
        <v>42569</v>
      </c>
      <c r="L752" s="20">
        <f t="shared" si="11"/>
        <v>42659</v>
      </c>
    </row>
    <row r="753" spans="1:12" x14ac:dyDescent="0.25">
      <c r="A753" t="s">
        <v>664</v>
      </c>
      <c r="B753" t="s">
        <v>185</v>
      </c>
      <c r="C753" t="s">
        <v>665</v>
      </c>
      <c r="D753" t="s">
        <v>10</v>
      </c>
      <c r="E753">
        <v>2</v>
      </c>
      <c r="F753">
        <v>2</v>
      </c>
      <c r="G753">
        <v>8</v>
      </c>
      <c r="H753">
        <v>7</v>
      </c>
      <c r="I753">
        <v>6</v>
      </c>
      <c r="J753">
        <v>432000</v>
      </c>
      <c r="K753" s="32">
        <v>42586</v>
      </c>
      <c r="L753" s="20">
        <f t="shared" si="11"/>
        <v>42676</v>
      </c>
    </row>
    <row r="754" spans="1:12" x14ac:dyDescent="0.25">
      <c r="A754" t="s">
        <v>183</v>
      </c>
      <c r="B754" t="s">
        <v>182</v>
      </c>
      <c r="C754" t="s">
        <v>1273</v>
      </c>
      <c r="D754" t="s">
        <v>10</v>
      </c>
      <c r="E754">
        <v>2</v>
      </c>
      <c r="F754">
        <v>2</v>
      </c>
      <c r="G754">
        <v>8</v>
      </c>
      <c r="H754">
        <v>7</v>
      </c>
      <c r="I754">
        <v>6</v>
      </c>
      <c r="J754">
        <v>637908</v>
      </c>
      <c r="K754" s="32">
        <v>42607</v>
      </c>
      <c r="L754" s="20">
        <f t="shared" si="11"/>
        <v>42697</v>
      </c>
    </row>
    <row r="755" spans="1:12" x14ac:dyDescent="0.25">
      <c r="A755" t="s">
        <v>184</v>
      </c>
      <c r="B755" t="s">
        <v>182</v>
      </c>
      <c r="C755" t="s">
        <v>1273</v>
      </c>
      <c r="D755" t="s">
        <v>10</v>
      </c>
      <c r="E755">
        <v>2</v>
      </c>
      <c r="F755">
        <v>2</v>
      </c>
      <c r="G755">
        <v>8</v>
      </c>
      <c r="H755">
        <v>7</v>
      </c>
      <c r="I755">
        <v>6</v>
      </c>
      <c r="J755">
        <v>2891000</v>
      </c>
      <c r="K755" s="32">
        <v>42621</v>
      </c>
      <c r="L755" s="20">
        <f t="shared" si="11"/>
        <v>42711</v>
      </c>
    </row>
    <row r="756" spans="1:12" x14ac:dyDescent="0.25">
      <c r="B756" t="s">
        <v>187</v>
      </c>
      <c r="D756" t="s">
        <v>5</v>
      </c>
      <c r="E756">
        <v>2</v>
      </c>
      <c r="F756">
        <v>3</v>
      </c>
      <c r="G756">
        <v>1</v>
      </c>
      <c r="H756">
        <v>1</v>
      </c>
      <c r="I756">
        <v>1</v>
      </c>
      <c r="J756">
        <f>SUM(J757:J834)</f>
        <v>51915307.030000009</v>
      </c>
      <c r="K756" s="45"/>
      <c r="L756" s="22"/>
    </row>
    <row r="757" spans="1:12" x14ac:dyDescent="0.25">
      <c r="A757" t="s">
        <v>541</v>
      </c>
      <c r="B757" t="s">
        <v>100</v>
      </c>
      <c r="D757" t="s">
        <v>10</v>
      </c>
      <c r="E757">
        <v>2</v>
      </c>
      <c r="F757">
        <v>3</v>
      </c>
      <c r="G757">
        <v>1</v>
      </c>
      <c r="H757">
        <v>1</v>
      </c>
      <c r="I757">
        <v>1</v>
      </c>
      <c r="J757">
        <f>53700*1.18</f>
        <v>63366</v>
      </c>
      <c r="K757" s="38">
        <v>41672</v>
      </c>
      <c r="L757" s="20">
        <f t="shared" si="11"/>
        <v>41762</v>
      </c>
    </row>
    <row r="758" spans="1:12" x14ac:dyDescent="0.25">
      <c r="A758" t="s">
        <v>667</v>
      </c>
      <c r="B758" t="s">
        <v>344</v>
      </c>
      <c r="D758" t="s">
        <v>10</v>
      </c>
      <c r="E758">
        <v>2</v>
      </c>
      <c r="F758">
        <v>3</v>
      </c>
      <c r="G758">
        <v>1</v>
      </c>
      <c r="H758">
        <v>1</v>
      </c>
      <c r="I758">
        <v>1</v>
      </c>
      <c r="J758">
        <v>31010</v>
      </c>
      <c r="K758" s="38">
        <v>42852</v>
      </c>
      <c r="L758" s="20">
        <f t="shared" si="11"/>
        <v>42942</v>
      </c>
    </row>
    <row r="759" spans="1:12" x14ac:dyDescent="0.25">
      <c r="A759" t="s">
        <v>944</v>
      </c>
      <c r="B759" t="s">
        <v>344</v>
      </c>
      <c r="D759" t="s">
        <v>10</v>
      </c>
      <c r="E759">
        <v>2</v>
      </c>
      <c r="F759">
        <v>3</v>
      </c>
      <c r="G759">
        <v>1</v>
      </c>
      <c r="H759">
        <v>1</v>
      </c>
      <c r="I759">
        <v>1</v>
      </c>
      <c r="J759">
        <v>62658</v>
      </c>
      <c r="K759" s="44">
        <v>43150</v>
      </c>
      <c r="L759" s="20">
        <f t="shared" si="11"/>
        <v>43240</v>
      </c>
    </row>
    <row r="760" spans="1:12" x14ac:dyDescent="0.25">
      <c r="A760" t="s">
        <v>945</v>
      </c>
      <c r="B760" t="s">
        <v>344</v>
      </c>
      <c r="D760" t="s">
        <v>10</v>
      </c>
      <c r="E760">
        <v>2</v>
      </c>
      <c r="F760">
        <v>3</v>
      </c>
      <c r="G760">
        <v>1</v>
      </c>
      <c r="H760">
        <v>1</v>
      </c>
      <c r="I760">
        <v>1</v>
      </c>
      <c r="J760">
        <v>79414</v>
      </c>
      <c r="K760" s="38">
        <v>42877</v>
      </c>
      <c r="L760" s="20">
        <f t="shared" si="11"/>
        <v>42967</v>
      </c>
    </row>
    <row r="761" spans="1:12" x14ac:dyDescent="0.25">
      <c r="A761" t="s">
        <v>943</v>
      </c>
      <c r="B761" t="s">
        <v>344</v>
      </c>
      <c r="D761" t="s">
        <v>10</v>
      </c>
      <c r="E761">
        <v>2</v>
      </c>
      <c r="F761">
        <v>3</v>
      </c>
      <c r="G761">
        <v>1</v>
      </c>
      <c r="H761">
        <v>1</v>
      </c>
      <c r="I761">
        <v>1</v>
      </c>
      <c r="J761">
        <v>55460</v>
      </c>
      <c r="K761" s="38">
        <v>42852</v>
      </c>
      <c r="L761" s="20">
        <f t="shared" si="11"/>
        <v>42942</v>
      </c>
    </row>
    <row r="762" spans="1:12" x14ac:dyDescent="0.25">
      <c r="A762" t="s">
        <v>1052</v>
      </c>
      <c r="B762" t="s">
        <v>29</v>
      </c>
      <c r="D762" t="s">
        <v>10</v>
      </c>
      <c r="E762">
        <v>2</v>
      </c>
      <c r="F762">
        <v>3</v>
      </c>
      <c r="G762">
        <v>1</v>
      </c>
      <c r="H762">
        <v>1</v>
      </c>
      <c r="I762">
        <v>1</v>
      </c>
      <c r="J762">
        <f>337100*1.18</f>
        <v>397778</v>
      </c>
      <c r="K762" s="38">
        <v>42436</v>
      </c>
      <c r="L762" s="20">
        <f t="shared" si="11"/>
        <v>42526</v>
      </c>
    </row>
    <row r="763" spans="1:12" x14ac:dyDescent="0.25">
      <c r="A763" t="s">
        <v>432</v>
      </c>
      <c r="B763" t="s">
        <v>97</v>
      </c>
      <c r="D763" t="s">
        <v>10</v>
      </c>
      <c r="E763">
        <v>2</v>
      </c>
      <c r="F763">
        <v>3</v>
      </c>
      <c r="G763">
        <v>1</v>
      </c>
      <c r="H763">
        <v>1</v>
      </c>
      <c r="I763">
        <v>1</v>
      </c>
      <c r="J763">
        <v>57495.5</v>
      </c>
      <c r="K763" s="44">
        <v>43150</v>
      </c>
      <c r="L763" s="20">
        <f t="shared" si="11"/>
        <v>43240</v>
      </c>
    </row>
    <row r="764" spans="1:12" x14ac:dyDescent="0.25">
      <c r="A764" t="s">
        <v>103</v>
      </c>
      <c r="B764" t="s">
        <v>97</v>
      </c>
      <c r="D764" t="s">
        <v>10</v>
      </c>
      <c r="E764">
        <v>2</v>
      </c>
      <c r="F764">
        <v>3</v>
      </c>
      <c r="G764">
        <v>1</v>
      </c>
      <c r="H764">
        <v>1</v>
      </c>
      <c r="I764">
        <v>1</v>
      </c>
      <c r="J764">
        <f>33750*1.18</f>
        <v>39825</v>
      </c>
      <c r="K764" s="44">
        <v>42542</v>
      </c>
      <c r="L764" s="20">
        <f t="shared" si="11"/>
        <v>42632</v>
      </c>
    </row>
    <row r="765" spans="1:12" x14ac:dyDescent="0.25">
      <c r="A765" t="s">
        <v>1722</v>
      </c>
      <c r="B765" t="s">
        <v>17</v>
      </c>
      <c r="C765" t="s">
        <v>480</v>
      </c>
      <c r="D765" t="s">
        <v>10</v>
      </c>
      <c r="E765">
        <v>2</v>
      </c>
      <c r="F765">
        <v>3</v>
      </c>
      <c r="G765">
        <v>1</v>
      </c>
      <c r="H765">
        <v>1</v>
      </c>
      <c r="I765">
        <v>1</v>
      </c>
      <c r="J765">
        <v>180433.8</v>
      </c>
      <c r="K765" s="44">
        <v>43150</v>
      </c>
      <c r="L765" s="20">
        <f t="shared" si="11"/>
        <v>43240</v>
      </c>
    </row>
    <row r="766" spans="1:12" x14ac:dyDescent="0.25">
      <c r="A766" t="s">
        <v>1156</v>
      </c>
      <c r="B766" t="s">
        <v>17</v>
      </c>
      <c r="C766" t="s">
        <v>480</v>
      </c>
      <c r="D766" t="s">
        <v>10</v>
      </c>
      <c r="E766">
        <v>2</v>
      </c>
      <c r="F766">
        <v>3</v>
      </c>
      <c r="G766">
        <v>1</v>
      </c>
      <c r="H766">
        <v>1</v>
      </c>
      <c r="I766">
        <v>1</v>
      </c>
      <c r="J766">
        <v>215981.3</v>
      </c>
      <c r="K766" s="38">
        <v>42982</v>
      </c>
      <c r="L766" s="20">
        <f t="shared" si="11"/>
        <v>43072</v>
      </c>
    </row>
    <row r="767" spans="1:12" x14ac:dyDescent="0.25">
      <c r="A767" t="s">
        <v>668</v>
      </c>
      <c r="B767" t="s">
        <v>105</v>
      </c>
      <c r="C767" t="s">
        <v>560</v>
      </c>
      <c r="D767" t="s">
        <v>10</v>
      </c>
      <c r="E767">
        <v>2</v>
      </c>
      <c r="F767">
        <v>3</v>
      </c>
      <c r="G767">
        <v>1</v>
      </c>
      <c r="H767">
        <v>1</v>
      </c>
      <c r="I767">
        <v>1</v>
      </c>
      <c r="J767">
        <v>28320</v>
      </c>
      <c r="K767" s="27">
        <v>42572</v>
      </c>
      <c r="L767" s="20">
        <f t="shared" si="11"/>
        <v>42662</v>
      </c>
    </row>
    <row r="768" spans="1:12" x14ac:dyDescent="0.25">
      <c r="A768" t="s">
        <v>946</v>
      </c>
      <c r="B768" t="s">
        <v>29</v>
      </c>
      <c r="D768" t="s">
        <v>10</v>
      </c>
      <c r="E768">
        <v>2</v>
      </c>
      <c r="F768">
        <v>3</v>
      </c>
      <c r="G768">
        <v>1</v>
      </c>
      <c r="H768">
        <v>1</v>
      </c>
      <c r="I768">
        <v>1</v>
      </c>
      <c r="J768">
        <v>63806.14</v>
      </c>
      <c r="K768" s="27">
        <v>42753</v>
      </c>
      <c r="L768" s="20">
        <f t="shared" si="11"/>
        <v>42843</v>
      </c>
    </row>
    <row r="769" spans="1:12" x14ac:dyDescent="0.25">
      <c r="A769" t="s">
        <v>991</v>
      </c>
      <c r="B769" t="s">
        <v>25</v>
      </c>
      <c r="D769" t="s">
        <v>10</v>
      </c>
      <c r="E769">
        <v>2</v>
      </c>
      <c r="F769">
        <v>3</v>
      </c>
      <c r="G769">
        <v>1</v>
      </c>
      <c r="H769">
        <v>1</v>
      </c>
      <c r="I769">
        <v>1</v>
      </c>
      <c r="J769">
        <v>27081</v>
      </c>
      <c r="K769" s="27">
        <v>42950</v>
      </c>
      <c r="L769" s="20">
        <f t="shared" si="11"/>
        <v>43040</v>
      </c>
    </row>
    <row r="770" spans="1:12" x14ac:dyDescent="0.25">
      <c r="A770" t="s">
        <v>16</v>
      </c>
      <c r="B770" t="s">
        <v>0</v>
      </c>
      <c r="D770" t="s">
        <v>10</v>
      </c>
      <c r="E770">
        <v>2</v>
      </c>
      <c r="F770">
        <v>3</v>
      </c>
      <c r="G770">
        <v>1</v>
      </c>
      <c r="H770">
        <v>1</v>
      </c>
      <c r="I770">
        <v>1</v>
      </c>
      <c r="J770">
        <v>257000</v>
      </c>
      <c r="K770" s="37">
        <v>42782</v>
      </c>
      <c r="L770" s="20">
        <f t="shared" si="11"/>
        <v>42872</v>
      </c>
    </row>
    <row r="771" spans="1:12" x14ac:dyDescent="0.25">
      <c r="A771" t="s">
        <v>642</v>
      </c>
      <c r="B771" t="s">
        <v>1269</v>
      </c>
      <c r="C771" t="s">
        <v>1483</v>
      </c>
      <c r="D771" t="s">
        <v>10</v>
      </c>
      <c r="E771">
        <v>2</v>
      </c>
      <c r="F771">
        <v>3</v>
      </c>
      <c r="G771">
        <v>1</v>
      </c>
      <c r="H771">
        <v>1</v>
      </c>
      <c r="I771">
        <v>1</v>
      </c>
      <c r="J771">
        <v>801170.44</v>
      </c>
      <c r="K771" s="37">
        <v>43110</v>
      </c>
      <c r="L771" s="20">
        <f t="shared" si="11"/>
        <v>43200</v>
      </c>
    </row>
    <row r="772" spans="1:12" x14ac:dyDescent="0.25">
      <c r="A772" t="s">
        <v>717</v>
      </c>
      <c r="B772" t="s">
        <v>29</v>
      </c>
      <c r="D772" t="s">
        <v>10</v>
      </c>
      <c r="E772">
        <v>2</v>
      </c>
      <c r="F772">
        <v>3</v>
      </c>
      <c r="G772">
        <v>1</v>
      </c>
      <c r="H772">
        <v>1</v>
      </c>
      <c r="I772">
        <v>1</v>
      </c>
      <c r="J772">
        <v>17400</v>
      </c>
      <c r="K772" s="36">
        <v>42436</v>
      </c>
      <c r="L772" s="20">
        <f t="shared" si="11"/>
        <v>42526</v>
      </c>
    </row>
    <row r="773" spans="1:12" x14ac:dyDescent="0.25">
      <c r="A773" t="s">
        <v>836</v>
      </c>
      <c r="B773" t="s">
        <v>0</v>
      </c>
      <c r="C773" t="s">
        <v>835</v>
      </c>
      <c r="D773" t="s">
        <v>10</v>
      </c>
      <c r="E773">
        <v>2</v>
      </c>
      <c r="F773">
        <v>3</v>
      </c>
      <c r="G773">
        <v>1</v>
      </c>
      <c r="H773">
        <v>1</v>
      </c>
      <c r="I773">
        <v>1</v>
      </c>
      <c r="J773">
        <v>81600</v>
      </c>
      <c r="K773" s="32">
        <v>41920</v>
      </c>
      <c r="L773" s="20">
        <f t="shared" ref="L773:L836" si="12">+K773+90</f>
        <v>42010</v>
      </c>
    </row>
    <row r="774" spans="1:12" x14ac:dyDescent="0.25">
      <c r="A774" t="s">
        <v>717</v>
      </c>
      <c r="B774" t="s">
        <v>29</v>
      </c>
      <c r="D774" t="s">
        <v>10</v>
      </c>
      <c r="E774">
        <v>2</v>
      </c>
      <c r="F774">
        <v>3</v>
      </c>
      <c r="G774">
        <v>1</v>
      </c>
      <c r="H774">
        <v>1</v>
      </c>
      <c r="I774">
        <v>1</v>
      </c>
      <c r="J774">
        <v>26373</v>
      </c>
      <c r="K774" s="36">
        <v>42152</v>
      </c>
      <c r="L774" s="20">
        <f t="shared" si="12"/>
        <v>42242</v>
      </c>
    </row>
    <row r="775" spans="1:12" x14ac:dyDescent="0.25">
      <c r="A775" t="s">
        <v>726</v>
      </c>
      <c r="B775" t="s">
        <v>29</v>
      </c>
      <c r="C775" t="s">
        <v>727</v>
      </c>
      <c r="D775" t="s">
        <v>10</v>
      </c>
      <c r="E775">
        <v>2</v>
      </c>
      <c r="F775">
        <v>3</v>
      </c>
      <c r="G775">
        <v>1</v>
      </c>
      <c r="H775">
        <v>1</v>
      </c>
      <c r="I775">
        <v>1</v>
      </c>
      <c r="J775">
        <f>250000*1.18</f>
        <v>295000</v>
      </c>
      <c r="K775" s="36">
        <v>42091</v>
      </c>
      <c r="L775" s="20">
        <f t="shared" si="12"/>
        <v>42181</v>
      </c>
    </row>
    <row r="776" spans="1:12" x14ac:dyDescent="0.25">
      <c r="A776" t="s">
        <v>718</v>
      </c>
      <c r="B776" t="s">
        <v>29</v>
      </c>
      <c r="C776" t="s">
        <v>1374</v>
      </c>
      <c r="D776" t="s">
        <v>10</v>
      </c>
      <c r="E776">
        <v>2</v>
      </c>
      <c r="F776">
        <v>3</v>
      </c>
      <c r="G776">
        <v>1</v>
      </c>
      <c r="H776">
        <v>1</v>
      </c>
      <c r="I776">
        <v>1</v>
      </c>
      <c r="J776">
        <v>44132</v>
      </c>
      <c r="K776" s="38">
        <v>42166</v>
      </c>
      <c r="L776" s="20">
        <f t="shared" si="12"/>
        <v>42256</v>
      </c>
    </row>
    <row r="777" spans="1:12" x14ac:dyDescent="0.25">
      <c r="A777" t="s">
        <v>1053</v>
      </c>
      <c r="B777" t="s">
        <v>29</v>
      </c>
      <c r="D777" t="s">
        <v>10</v>
      </c>
      <c r="E777">
        <v>2</v>
      </c>
      <c r="F777">
        <v>3</v>
      </c>
      <c r="G777">
        <v>1</v>
      </c>
      <c r="H777">
        <v>1</v>
      </c>
      <c r="I777">
        <v>1</v>
      </c>
      <c r="J777">
        <f>26000*1.18</f>
        <v>30680</v>
      </c>
      <c r="K777" s="24">
        <v>42234</v>
      </c>
      <c r="L777" s="20">
        <f t="shared" si="12"/>
        <v>42324</v>
      </c>
    </row>
    <row r="778" spans="1:12" x14ac:dyDescent="0.25">
      <c r="A778" t="s">
        <v>919</v>
      </c>
      <c r="B778" t="s">
        <v>114</v>
      </c>
      <c r="C778" t="s">
        <v>719</v>
      </c>
      <c r="D778" t="s">
        <v>10</v>
      </c>
      <c r="E778">
        <v>2</v>
      </c>
      <c r="F778">
        <v>3</v>
      </c>
      <c r="G778">
        <v>1</v>
      </c>
      <c r="H778">
        <v>1</v>
      </c>
      <c r="I778">
        <v>1</v>
      </c>
      <c r="J778">
        <v>85910</v>
      </c>
      <c r="K778" s="36">
        <v>42242</v>
      </c>
      <c r="L778" s="20">
        <f t="shared" si="12"/>
        <v>42332</v>
      </c>
    </row>
    <row r="779" spans="1:12" x14ac:dyDescent="0.25">
      <c r="A779" t="s">
        <v>728</v>
      </c>
      <c r="B779" t="s">
        <v>29</v>
      </c>
      <c r="C779" t="s">
        <v>729</v>
      </c>
      <c r="D779" t="s">
        <v>10</v>
      </c>
      <c r="E779">
        <v>2</v>
      </c>
      <c r="F779">
        <v>3</v>
      </c>
      <c r="G779">
        <v>1</v>
      </c>
      <c r="H779">
        <v>1</v>
      </c>
      <c r="I779">
        <v>1</v>
      </c>
      <c r="J779">
        <v>67330.8</v>
      </c>
      <c r="K779" s="36">
        <v>42306</v>
      </c>
      <c r="L779" s="20">
        <f t="shared" si="12"/>
        <v>42396</v>
      </c>
    </row>
    <row r="780" spans="1:12" x14ac:dyDescent="0.25">
      <c r="A780" t="s">
        <v>673</v>
      </c>
      <c r="B780" t="s">
        <v>142</v>
      </c>
      <c r="D780" t="s">
        <v>10</v>
      </c>
      <c r="E780">
        <v>2</v>
      </c>
      <c r="F780">
        <v>3</v>
      </c>
      <c r="G780">
        <v>1</v>
      </c>
      <c r="H780">
        <v>1</v>
      </c>
      <c r="I780">
        <v>1</v>
      </c>
      <c r="J780">
        <v>22538</v>
      </c>
      <c r="K780" s="38">
        <v>42620</v>
      </c>
      <c r="L780" s="20">
        <f t="shared" si="12"/>
        <v>42710</v>
      </c>
    </row>
    <row r="781" spans="1:12" x14ac:dyDescent="0.25">
      <c r="A781" t="s">
        <v>663</v>
      </c>
      <c r="B781" t="s">
        <v>116</v>
      </c>
      <c r="C781" t="s">
        <v>554</v>
      </c>
      <c r="D781" t="s">
        <v>10</v>
      </c>
      <c r="E781">
        <v>2</v>
      </c>
      <c r="F781">
        <v>3</v>
      </c>
      <c r="G781">
        <v>1</v>
      </c>
      <c r="H781">
        <v>1</v>
      </c>
      <c r="I781">
        <v>1</v>
      </c>
      <c r="J781">
        <v>89621</v>
      </c>
      <c r="K781" s="32">
        <v>42405</v>
      </c>
      <c r="L781" s="20">
        <f t="shared" si="12"/>
        <v>42495</v>
      </c>
    </row>
    <row r="782" spans="1:12" x14ac:dyDescent="0.25">
      <c r="A782" t="s">
        <v>1135</v>
      </c>
      <c r="B782" t="s">
        <v>1132</v>
      </c>
      <c r="D782" t="s">
        <v>10</v>
      </c>
      <c r="E782">
        <v>2</v>
      </c>
      <c r="F782">
        <v>3</v>
      </c>
      <c r="G782">
        <v>1</v>
      </c>
      <c r="H782">
        <v>1</v>
      </c>
      <c r="I782">
        <v>1</v>
      </c>
      <c r="J782">
        <v>69120</v>
      </c>
      <c r="K782" s="44">
        <v>43150</v>
      </c>
      <c r="L782" s="20">
        <f t="shared" si="12"/>
        <v>43240</v>
      </c>
    </row>
    <row r="783" spans="1:12" x14ac:dyDescent="0.25">
      <c r="A783" t="s">
        <v>1054</v>
      </c>
      <c r="B783" t="s">
        <v>29</v>
      </c>
      <c r="C783" t="s">
        <v>719</v>
      </c>
      <c r="D783" t="s">
        <v>10</v>
      </c>
      <c r="E783">
        <v>2</v>
      </c>
      <c r="F783">
        <v>3</v>
      </c>
      <c r="G783">
        <v>1</v>
      </c>
      <c r="H783">
        <v>1</v>
      </c>
      <c r="I783">
        <v>1</v>
      </c>
      <c r="J783">
        <f>56525*1.18</f>
        <v>66699.5</v>
      </c>
      <c r="K783" s="38">
        <v>42410</v>
      </c>
      <c r="L783" s="20">
        <f t="shared" si="12"/>
        <v>42500</v>
      </c>
    </row>
    <row r="784" spans="1:12" x14ac:dyDescent="0.25">
      <c r="A784" t="s">
        <v>620</v>
      </c>
      <c r="B784" t="s">
        <v>759</v>
      </c>
      <c r="D784" t="s">
        <v>10</v>
      </c>
      <c r="E784">
        <v>2</v>
      </c>
      <c r="F784">
        <v>3</v>
      </c>
      <c r="G784">
        <v>1</v>
      </c>
      <c r="H784">
        <v>1</v>
      </c>
      <c r="I784">
        <v>1</v>
      </c>
      <c r="J784">
        <v>3540</v>
      </c>
      <c r="K784" s="27">
        <v>42760</v>
      </c>
      <c r="L784" s="20">
        <f t="shared" si="12"/>
        <v>42850</v>
      </c>
    </row>
    <row r="785" spans="1:12" x14ac:dyDescent="0.25">
      <c r="A785" t="s">
        <v>1052</v>
      </c>
      <c r="B785" t="s">
        <v>29</v>
      </c>
      <c r="D785" t="s">
        <v>10</v>
      </c>
      <c r="E785">
        <v>2</v>
      </c>
      <c r="F785">
        <v>3</v>
      </c>
      <c r="G785">
        <v>1</v>
      </c>
      <c r="H785">
        <v>1</v>
      </c>
      <c r="I785">
        <v>1</v>
      </c>
      <c r="J785">
        <v>337100</v>
      </c>
      <c r="K785" s="38">
        <v>42432</v>
      </c>
      <c r="L785" s="20">
        <f t="shared" si="12"/>
        <v>42522</v>
      </c>
    </row>
    <row r="786" spans="1:12" x14ac:dyDescent="0.25">
      <c r="A786" t="s">
        <v>1742</v>
      </c>
      <c r="B786" t="s">
        <v>1653</v>
      </c>
      <c r="C786" t="s">
        <v>1743</v>
      </c>
      <c r="D786" t="s">
        <v>10</v>
      </c>
      <c r="E786">
        <v>2</v>
      </c>
      <c r="F786">
        <v>3</v>
      </c>
      <c r="G786">
        <v>1</v>
      </c>
      <c r="H786">
        <v>1</v>
      </c>
      <c r="I786">
        <v>1</v>
      </c>
      <c r="J786">
        <v>59000</v>
      </c>
      <c r="K786" s="44">
        <v>43150</v>
      </c>
      <c r="L786" s="20">
        <f t="shared" si="12"/>
        <v>43240</v>
      </c>
    </row>
    <row r="787" spans="1:12" x14ac:dyDescent="0.25">
      <c r="A787" t="s">
        <v>1744</v>
      </c>
      <c r="B787" t="s">
        <v>1653</v>
      </c>
      <c r="C787" t="s">
        <v>1745</v>
      </c>
      <c r="D787" t="s">
        <v>10</v>
      </c>
      <c r="E787">
        <v>2</v>
      </c>
      <c r="F787">
        <v>3</v>
      </c>
      <c r="G787">
        <v>1</v>
      </c>
      <c r="H787">
        <v>1</v>
      </c>
      <c r="I787">
        <v>1</v>
      </c>
      <c r="J787">
        <v>106967</v>
      </c>
      <c r="K787" s="44">
        <v>43150</v>
      </c>
      <c r="L787" s="20">
        <f t="shared" si="12"/>
        <v>43240</v>
      </c>
    </row>
    <row r="788" spans="1:12" x14ac:dyDescent="0.25">
      <c r="A788" t="s">
        <v>892</v>
      </c>
      <c r="B788" t="s">
        <v>102</v>
      </c>
      <c r="D788" t="s">
        <v>10</v>
      </c>
      <c r="E788">
        <v>2</v>
      </c>
      <c r="F788">
        <v>3</v>
      </c>
      <c r="G788">
        <v>1</v>
      </c>
      <c r="H788">
        <v>1</v>
      </c>
      <c r="I788">
        <v>1</v>
      </c>
      <c r="J788">
        <f>19100*1.18</f>
        <v>22538</v>
      </c>
      <c r="K788" s="27">
        <v>42493</v>
      </c>
      <c r="L788" s="20">
        <f t="shared" si="12"/>
        <v>42583</v>
      </c>
    </row>
    <row r="789" spans="1:12" x14ac:dyDescent="0.25">
      <c r="A789" t="s">
        <v>553</v>
      </c>
      <c r="B789" t="s">
        <v>116</v>
      </c>
      <c r="C789" t="s">
        <v>554</v>
      </c>
      <c r="D789" t="s">
        <v>10</v>
      </c>
      <c r="E789">
        <v>2</v>
      </c>
      <c r="F789">
        <v>3</v>
      </c>
      <c r="G789">
        <v>1</v>
      </c>
      <c r="H789">
        <v>1</v>
      </c>
      <c r="I789">
        <v>1</v>
      </c>
      <c r="J789">
        <f>2700*1.18</f>
        <v>3186</v>
      </c>
      <c r="K789" s="27">
        <v>42513</v>
      </c>
      <c r="L789" s="29">
        <f t="shared" si="12"/>
        <v>42603</v>
      </c>
    </row>
    <row r="790" spans="1:12" x14ac:dyDescent="0.25">
      <c r="A790" t="s">
        <v>555</v>
      </c>
      <c r="B790" t="s">
        <v>116</v>
      </c>
      <c r="C790" t="s">
        <v>554</v>
      </c>
      <c r="D790" t="s">
        <v>10</v>
      </c>
      <c r="E790">
        <v>2</v>
      </c>
      <c r="F790">
        <v>3</v>
      </c>
      <c r="G790">
        <v>1</v>
      </c>
      <c r="H790">
        <v>1</v>
      </c>
      <c r="I790">
        <v>1</v>
      </c>
      <c r="J790">
        <f>29750*1.18</f>
        <v>35105</v>
      </c>
      <c r="K790" s="38">
        <v>42527</v>
      </c>
      <c r="L790" s="20">
        <f t="shared" si="12"/>
        <v>42617</v>
      </c>
    </row>
    <row r="791" spans="1:12" x14ac:dyDescent="0.25">
      <c r="A791" t="s">
        <v>1506</v>
      </c>
      <c r="B791" t="s">
        <v>1507</v>
      </c>
      <c r="C791" t="s">
        <v>1508</v>
      </c>
      <c r="D791" t="s">
        <v>10</v>
      </c>
      <c r="E791">
        <v>2</v>
      </c>
      <c r="F791">
        <v>3</v>
      </c>
      <c r="G791">
        <v>1</v>
      </c>
      <c r="H791">
        <v>1</v>
      </c>
      <c r="I791">
        <v>1</v>
      </c>
      <c r="J791">
        <v>63956</v>
      </c>
      <c r="K791" s="38">
        <v>43119</v>
      </c>
      <c r="L791" s="20">
        <f t="shared" si="12"/>
        <v>43209</v>
      </c>
    </row>
    <row r="792" spans="1:12" x14ac:dyDescent="0.25">
      <c r="A792" t="s">
        <v>675</v>
      </c>
      <c r="B792" t="s">
        <v>119</v>
      </c>
      <c r="D792" t="s">
        <v>10</v>
      </c>
      <c r="E792">
        <v>2</v>
      </c>
      <c r="F792">
        <v>3</v>
      </c>
      <c r="G792">
        <v>1</v>
      </c>
      <c r="H792">
        <v>1</v>
      </c>
      <c r="I792">
        <v>1</v>
      </c>
      <c r="J792">
        <v>183490</v>
      </c>
      <c r="K792" s="44">
        <v>42538</v>
      </c>
      <c r="L792" s="20">
        <f t="shared" si="12"/>
        <v>42628</v>
      </c>
    </row>
    <row r="793" spans="1:12" x14ac:dyDescent="0.25">
      <c r="A793" t="s">
        <v>880</v>
      </c>
      <c r="B793" t="s">
        <v>118</v>
      </c>
      <c r="D793" t="s">
        <v>10</v>
      </c>
      <c r="E793">
        <v>2</v>
      </c>
      <c r="F793">
        <v>3</v>
      </c>
      <c r="G793">
        <v>1</v>
      </c>
      <c r="H793">
        <v>1</v>
      </c>
      <c r="I793">
        <v>1</v>
      </c>
      <c r="J793">
        <v>56834</v>
      </c>
      <c r="K793" s="32">
        <v>42566</v>
      </c>
      <c r="L793" s="20">
        <f t="shared" si="12"/>
        <v>42656</v>
      </c>
    </row>
    <row r="794" spans="1:12" x14ac:dyDescent="0.25">
      <c r="A794" t="s">
        <v>676</v>
      </c>
      <c r="B794" t="s">
        <v>105</v>
      </c>
      <c r="C794" t="s">
        <v>560</v>
      </c>
      <c r="D794" t="s">
        <v>10</v>
      </c>
      <c r="E794">
        <v>2</v>
      </c>
      <c r="F794">
        <v>3</v>
      </c>
      <c r="G794">
        <v>1</v>
      </c>
      <c r="H794">
        <v>1</v>
      </c>
      <c r="I794">
        <v>1</v>
      </c>
      <c r="J794">
        <v>45194</v>
      </c>
      <c r="K794" s="36">
        <v>42571</v>
      </c>
      <c r="L794" s="20">
        <f t="shared" si="12"/>
        <v>42661</v>
      </c>
    </row>
    <row r="795" spans="1:12" x14ac:dyDescent="0.25">
      <c r="A795" t="s">
        <v>556</v>
      </c>
      <c r="B795" t="s">
        <v>105</v>
      </c>
      <c r="C795" t="s">
        <v>560</v>
      </c>
      <c r="D795" t="s">
        <v>10</v>
      </c>
      <c r="E795">
        <v>2</v>
      </c>
      <c r="F795">
        <v>3</v>
      </c>
      <c r="G795">
        <v>1</v>
      </c>
      <c r="H795">
        <v>1</v>
      </c>
      <c r="I795">
        <v>1</v>
      </c>
      <c r="J795">
        <f>19500*1.18</f>
        <v>23010</v>
      </c>
      <c r="K795" s="36">
        <v>42572</v>
      </c>
      <c r="L795" s="20">
        <f t="shared" si="12"/>
        <v>42662</v>
      </c>
    </row>
    <row r="796" spans="1:12" x14ac:dyDescent="0.25">
      <c r="A796" t="s">
        <v>1057</v>
      </c>
      <c r="B796" t="s">
        <v>105</v>
      </c>
      <c r="C796" t="s">
        <v>560</v>
      </c>
      <c r="D796" t="s">
        <v>10</v>
      </c>
      <c r="E796">
        <v>2</v>
      </c>
      <c r="F796">
        <v>3</v>
      </c>
      <c r="G796">
        <v>1</v>
      </c>
      <c r="H796">
        <v>1</v>
      </c>
      <c r="I796">
        <v>1</v>
      </c>
      <c r="J796">
        <v>28202</v>
      </c>
      <c r="K796" s="36">
        <v>42572</v>
      </c>
      <c r="L796" s="20">
        <f t="shared" si="12"/>
        <v>42662</v>
      </c>
    </row>
    <row r="797" spans="1:12" x14ac:dyDescent="0.25">
      <c r="A797" t="s">
        <v>677</v>
      </c>
      <c r="B797" t="s">
        <v>105</v>
      </c>
      <c r="C797" t="s">
        <v>560</v>
      </c>
      <c r="D797" t="s">
        <v>10</v>
      </c>
      <c r="E797">
        <v>2</v>
      </c>
      <c r="F797">
        <v>3</v>
      </c>
      <c r="G797">
        <v>1</v>
      </c>
      <c r="H797">
        <v>1</v>
      </c>
      <c r="I797">
        <v>1</v>
      </c>
      <c r="J797">
        <v>168740</v>
      </c>
      <c r="K797" s="36">
        <v>42572</v>
      </c>
      <c r="L797" s="20">
        <f t="shared" si="12"/>
        <v>42662</v>
      </c>
    </row>
    <row r="798" spans="1:12" x14ac:dyDescent="0.25">
      <c r="A798" t="s">
        <v>558</v>
      </c>
      <c r="B798" t="s">
        <v>105</v>
      </c>
      <c r="C798" t="s">
        <v>560</v>
      </c>
      <c r="D798" t="s">
        <v>10</v>
      </c>
      <c r="E798">
        <v>2</v>
      </c>
      <c r="F798">
        <v>3</v>
      </c>
      <c r="G798">
        <v>1</v>
      </c>
      <c r="H798">
        <v>1</v>
      </c>
      <c r="I798">
        <v>1</v>
      </c>
      <c r="J798">
        <f>24700*1.18</f>
        <v>29146</v>
      </c>
      <c r="K798" s="36">
        <v>42577</v>
      </c>
      <c r="L798" s="20">
        <f t="shared" si="12"/>
        <v>42667</v>
      </c>
    </row>
    <row r="799" spans="1:12" x14ac:dyDescent="0.25">
      <c r="A799" t="s">
        <v>1058</v>
      </c>
      <c r="B799" t="s">
        <v>105</v>
      </c>
      <c r="C799" t="s">
        <v>671</v>
      </c>
      <c r="D799" t="s">
        <v>10</v>
      </c>
      <c r="E799">
        <v>2</v>
      </c>
      <c r="F799">
        <v>3</v>
      </c>
      <c r="G799">
        <v>1</v>
      </c>
      <c r="H799">
        <v>1</v>
      </c>
      <c r="I799">
        <v>1</v>
      </c>
      <c r="J799">
        <f>21300*1.18</f>
        <v>25134</v>
      </c>
      <c r="K799" s="36">
        <v>42586</v>
      </c>
      <c r="L799" s="20">
        <f t="shared" si="12"/>
        <v>42676</v>
      </c>
    </row>
    <row r="800" spans="1:12" x14ac:dyDescent="0.25">
      <c r="A800" t="s">
        <v>666</v>
      </c>
      <c r="B800" t="s">
        <v>188</v>
      </c>
      <c r="C800" t="s">
        <v>778</v>
      </c>
      <c r="D800" t="s">
        <v>10</v>
      </c>
      <c r="E800">
        <v>2</v>
      </c>
      <c r="F800">
        <v>3</v>
      </c>
      <c r="G800">
        <v>1</v>
      </c>
      <c r="H800">
        <v>1</v>
      </c>
      <c r="I800">
        <v>1</v>
      </c>
      <c r="J800">
        <v>75048</v>
      </c>
      <c r="K800" s="35">
        <v>42496</v>
      </c>
      <c r="L800" s="20">
        <f t="shared" si="12"/>
        <v>42586</v>
      </c>
    </row>
    <row r="801" spans="1:12" x14ac:dyDescent="0.25">
      <c r="A801" t="s">
        <v>881</v>
      </c>
      <c r="B801" t="s">
        <v>118</v>
      </c>
      <c r="D801" t="s">
        <v>10</v>
      </c>
      <c r="E801">
        <v>2</v>
      </c>
      <c r="F801">
        <v>3</v>
      </c>
      <c r="G801">
        <v>1</v>
      </c>
      <c r="H801">
        <v>1</v>
      </c>
      <c r="I801">
        <v>1</v>
      </c>
      <c r="J801">
        <v>26063.25</v>
      </c>
      <c r="K801" s="32">
        <v>42604</v>
      </c>
      <c r="L801" s="20">
        <f t="shared" si="12"/>
        <v>42694</v>
      </c>
    </row>
    <row r="802" spans="1:12" x14ac:dyDescent="0.25">
      <c r="A802" t="s">
        <v>883</v>
      </c>
      <c r="B802" t="s">
        <v>118</v>
      </c>
      <c r="D802" t="s">
        <v>10</v>
      </c>
      <c r="E802">
        <v>2</v>
      </c>
      <c r="F802">
        <v>3</v>
      </c>
      <c r="G802">
        <v>1</v>
      </c>
      <c r="H802">
        <v>1</v>
      </c>
      <c r="I802">
        <v>1</v>
      </c>
      <c r="J802">
        <v>75331.199999999997</v>
      </c>
      <c r="K802" s="27">
        <v>42604</v>
      </c>
      <c r="L802" s="20">
        <f t="shared" si="12"/>
        <v>42694</v>
      </c>
    </row>
    <row r="803" spans="1:12" x14ac:dyDescent="0.25">
      <c r="A803" t="s">
        <v>1199</v>
      </c>
      <c r="B803" t="s">
        <v>1139</v>
      </c>
      <c r="D803" t="s">
        <v>10</v>
      </c>
      <c r="E803">
        <v>2</v>
      </c>
      <c r="F803">
        <v>3</v>
      </c>
      <c r="G803">
        <v>1</v>
      </c>
      <c r="H803">
        <v>1</v>
      </c>
      <c r="I803">
        <v>1</v>
      </c>
      <c r="J803">
        <v>39999.64</v>
      </c>
      <c r="K803" s="27">
        <v>43133</v>
      </c>
      <c r="L803" s="20">
        <f t="shared" si="12"/>
        <v>43223</v>
      </c>
    </row>
    <row r="804" spans="1:12" x14ac:dyDescent="0.25">
      <c r="A804" t="s">
        <v>884</v>
      </c>
      <c r="B804" t="s">
        <v>118</v>
      </c>
      <c r="D804" t="s">
        <v>10</v>
      </c>
      <c r="E804">
        <v>2</v>
      </c>
      <c r="F804">
        <v>3</v>
      </c>
      <c r="G804">
        <v>1</v>
      </c>
      <c r="H804">
        <v>1</v>
      </c>
      <c r="I804">
        <v>1</v>
      </c>
      <c r="J804">
        <v>82393.5</v>
      </c>
      <c r="K804" s="36">
        <v>42611</v>
      </c>
      <c r="L804" s="20">
        <f t="shared" si="12"/>
        <v>42701</v>
      </c>
    </row>
    <row r="805" spans="1:12" x14ac:dyDescent="0.25">
      <c r="A805" t="s">
        <v>678</v>
      </c>
      <c r="B805" t="s">
        <v>105</v>
      </c>
      <c r="C805" t="s">
        <v>670</v>
      </c>
      <c r="D805" t="s">
        <v>10</v>
      </c>
      <c r="E805">
        <v>2</v>
      </c>
      <c r="F805">
        <v>3</v>
      </c>
      <c r="G805">
        <v>1</v>
      </c>
      <c r="H805">
        <v>1</v>
      </c>
      <c r="I805">
        <v>1</v>
      </c>
      <c r="J805">
        <v>28320</v>
      </c>
      <c r="K805" s="36">
        <v>42577</v>
      </c>
      <c r="L805" s="20">
        <f t="shared" si="12"/>
        <v>42667</v>
      </c>
    </row>
    <row r="806" spans="1:12" x14ac:dyDescent="0.25">
      <c r="A806" t="s">
        <v>679</v>
      </c>
      <c r="B806" t="s">
        <v>105</v>
      </c>
      <c r="C806" t="s">
        <v>669</v>
      </c>
      <c r="D806" t="s">
        <v>10</v>
      </c>
      <c r="E806">
        <v>2</v>
      </c>
      <c r="F806">
        <v>3</v>
      </c>
      <c r="G806">
        <v>1</v>
      </c>
      <c r="H806">
        <v>1</v>
      </c>
      <c r="I806">
        <v>1</v>
      </c>
      <c r="J806">
        <v>21653</v>
      </c>
      <c r="K806" s="38">
        <v>42612</v>
      </c>
      <c r="L806" s="20">
        <f t="shared" si="12"/>
        <v>42702</v>
      </c>
    </row>
    <row r="807" spans="1:12" x14ac:dyDescent="0.25">
      <c r="A807" t="s">
        <v>889</v>
      </c>
      <c r="B807" t="s">
        <v>119</v>
      </c>
      <c r="D807" t="s">
        <v>10</v>
      </c>
      <c r="E807">
        <v>2</v>
      </c>
      <c r="F807">
        <v>3</v>
      </c>
      <c r="G807">
        <v>1</v>
      </c>
      <c r="H807">
        <v>1</v>
      </c>
      <c r="I807">
        <v>1</v>
      </c>
      <c r="J807">
        <v>50834.400000000001</v>
      </c>
      <c r="K807" s="32">
        <v>42621</v>
      </c>
      <c r="L807" s="20">
        <f t="shared" si="12"/>
        <v>42711</v>
      </c>
    </row>
    <row r="808" spans="1:12" x14ac:dyDescent="0.25">
      <c r="A808" t="s">
        <v>1059</v>
      </c>
      <c r="B808" t="s">
        <v>142</v>
      </c>
      <c r="C808" t="s">
        <v>686</v>
      </c>
      <c r="D808" t="s">
        <v>10</v>
      </c>
      <c r="E808">
        <v>2</v>
      </c>
      <c r="F808">
        <v>3</v>
      </c>
      <c r="G808">
        <v>1</v>
      </c>
      <c r="H808">
        <v>1</v>
      </c>
      <c r="I808">
        <v>1</v>
      </c>
      <c r="J808">
        <v>252638</v>
      </c>
      <c r="K808" s="27">
        <v>42657</v>
      </c>
      <c r="L808" s="20">
        <f t="shared" si="12"/>
        <v>42747</v>
      </c>
    </row>
    <row r="809" spans="1:12" x14ac:dyDescent="0.25">
      <c r="A809" t="s">
        <v>1344</v>
      </c>
      <c r="B809" t="s">
        <v>1120</v>
      </c>
      <c r="C809" t="s">
        <v>686</v>
      </c>
      <c r="D809" t="s">
        <v>10</v>
      </c>
      <c r="E809">
        <v>2</v>
      </c>
      <c r="F809">
        <v>3</v>
      </c>
      <c r="G809">
        <v>1</v>
      </c>
      <c r="H809">
        <v>1</v>
      </c>
      <c r="I809">
        <v>1</v>
      </c>
      <c r="J809">
        <v>182162.5</v>
      </c>
      <c r="K809" s="27">
        <v>43095</v>
      </c>
      <c r="L809" s="20">
        <f t="shared" si="12"/>
        <v>43185</v>
      </c>
    </row>
    <row r="810" spans="1:12" x14ac:dyDescent="0.25">
      <c r="A810" t="s">
        <v>1658</v>
      </c>
      <c r="B810" t="s">
        <v>145</v>
      </c>
      <c r="D810" t="s">
        <v>10</v>
      </c>
      <c r="E810">
        <v>2</v>
      </c>
      <c r="F810">
        <v>3</v>
      </c>
      <c r="G810">
        <v>1</v>
      </c>
      <c r="H810">
        <v>1</v>
      </c>
      <c r="I810">
        <v>1</v>
      </c>
      <c r="J810">
        <v>174345</v>
      </c>
      <c r="K810" s="27">
        <v>42717</v>
      </c>
      <c r="L810" s="20">
        <f t="shared" si="12"/>
        <v>42807</v>
      </c>
    </row>
    <row r="811" spans="1:12" x14ac:dyDescent="0.25">
      <c r="A811" t="s">
        <v>1659</v>
      </c>
      <c r="B811" t="s">
        <v>145</v>
      </c>
      <c r="C811" t="s">
        <v>1660</v>
      </c>
      <c r="D811" t="s">
        <v>10</v>
      </c>
      <c r="E811">
        <v>2</v>
      </c>
      <c r="F811">
        <v>3</v>
      </c>
      <c r="G811">
        <v>1</v>
      </c>
      <c r="H811">
        <v>1</v>
      </c>
      <c r="I811">
        <v>1</v>
      </c>
      <c r="J811">
        <v>364325</v>
      </c>
      <c r="K811" s="27">
        <v>43140</v>
      </c>
      <c r="L811" s="20">
        <f t="shared" si="12"/>
        <v>43230</v>
      </c>
    </row>
    <row r="812" spans="1:12" x14ac:dyDescent="0.25">
      <c r="A812" t="s">
        <v>1505</v>
      </c>
      <c r="B812" t="s">
        <v>145</v>
      </c>
      <c r="C812" t="s">
        <v>669</v>
      </c>
      <c r="D812" t="s">
        <v>10</v>
      </c>
      <c r="E812">
        <v>2</v>
      </c>
      <c r="F812">
        <v>3</v>
      </c>
      <c r="G812">
        <v>1</v>
      </c>
      <c r="H812">
        <v>1</v>
      </c>
      <c r="I812">
        <v>1</v>
      </c>
      <c r="J812">
        <v>1000227</v>
      </c>
      <c r="K812" s="27">
        <v>43117</v>
      </c>
      <c r="L812" s="20">
        <f t="shared" si="12"/>
        <v>43207</v>
      </c>
    </row>
    <row r="813" spans="1:12" x14ac:dyDescent="0.25">
      <c r="A813" t="s">
        <v>1344</v>
      </c>
      <c r="B813" t="s">
        <v>1269</v>
      </c>
      <c r="C813" t="s">
        <v>1357</v>
      </c>
      <c r="D813" t="s">
        <v>10</v>
      </c>
      <c r="E813">
        <v>2</v>
      </c>
      <c r="F813">
        <v>3</v>
      </c>
      <c r="G813">
        <v>1</v>
      </c>
      <c r="H813">
        <v>1</v>
      </c>
      <c r="I813">
        <v>1</v>
      </c>
      <c r="J813">
        <v>64074</v>
      </c>
      <c r="K813" s="27">
        <v>43104</v>
      </c>
      <c r="L813" s="20">
        <f t="shared" si="12"/>
        <v>43194</v>
      </c>
    </row>
    <row r="814" spans="1:12" x14ac:dyDescent="0.25">
      <c r="A814" t="s">
        <v>599</v>
      </c>
      <c r="B814" t="s">
        <v>1269</v>
      </c>
      <c r="C814" t="s">
        <v>480</v>
      </c>
      <c r="D814" t="s">
        <v>10</v>
      </c>
      <c r="E814">
        <v>2</v>
      </c>
      <c r="F814">
        <v>3</v>
      </c>
      <c r="G814">
        <v>1</v>
      </c>
      <c r="H814">
        <v>1</v>
      </c>
      <c r="I814">
        <v>1</v>
      </c>
      <c r="J814">
        <v>100468</v>
      </c>
      <c r="K814" s="27">
        <v>43096</v>
      </c>
      <c r="L814" s="20">
        <f t="shared" si="12"/>
        <v>43186</v>
      </c>
    </row>
    <row r="815" spans="1:12" ht="14.25" customHeight="1" x14ac:dyDescent="0.25">
      <c r="A815" t="s">
        <v>1295</v>
      </c>
      <c r="B815" t="s">
        <v>97</v>
      </c>
      <c r="D815" t="s">
        <v>10</v>
      </c>
      <c r="E815">
        <v>2</v>
      </c>
      <c r="F815">
        <v>3</v>
      </c>
      <c r="G815">
        <v>1</v>
      </c>
      <c r="H815">
        <v>1</v>
      </c>
      <c r="I815">
        <v>1</v>
      </c>
      <c r="J815">
        <v>82600</v>
      </c>
      <c r="K815" s="27">
        <v>43122</v>
      </c>
      <c r="L815" s="20">
        <f t="shared" si="12"/>
        <v>43212</v>
      </c>
    </row>
    <row r="816" spans="1:12" x14ac:dyDescent="0.25">
      <c r="A816" t="s">
        <v>890</v>
      </c>
      <c r="B816" t="s">
        <v>119</v>
      </c>
      <c r="D816" t="s">
        <v>10</v>
      </c>
      <c r="E816">
        <v>2</v>
      </c>
      <c r="F816">
        <v>3</v>
      </c>
      <c r="G816">
        <v>1</v>
      </c>
      <c r="H816">
        <v>1</v>
      </c>
      <c r="I816">
        <v>1</v>
      </c>
      <c r="J816">
        <v>39120</v>
      </c>
      <c r="K816" s="38">
        <v>42759</v>
      </c>
      <c r="L816" s="20">
        <f t="shared" si="12"/>
        <v>42849</v>
      </c>
    </row>
    <row r="817" spans="1:12" x14ac:dyDescent="0.25">
      <c r="A817" t="s">
        <v>723</v>
      </c>
      <c r="B817" t="s">
        <v>724</v>
      </c>
      <c r="C817" t="s">
        <v>725</v>
      </c>
      <c r="D817" t="s">
        <v>10</v>
      </c>
      <c r="E817">
        <v>2</v>
      </c>
      <c r="F817">
        <v>3</v>
      </c>
      <c r="G817">
        <v>1</v>
      </c>
      <c r="H817">
        <v>1</v>
      </c>
      <c r="I817">
        <v>1</v>
      </c>
      <c r="J817">
        <v>36442.699999999997</v>
      </c>
      <c r="K817" s="27">
        <v>42142</v>
      </c>
      <c r="L817" s="20">
        <f t="shared" si="12"/>
        <v>42232</v>
      </c>
    </row>
    <row r="818" spans="1:12" x14ac:dyDescent="0.25">
      <c r="A818" t="s">
        <v>1717</v>
      </c>
      <c r="B818" t="s">
        <v>1718</v>
      </c>
      <c r="C818" t="s">
        <v>1719</v>
      </c>
      <c r="D818" t="s">
        <v>10</v>
      </c>
      <c r="E818">
        <v>2</v>
      </c>
      <c r="F818">
        <v>3</v>
      </c>
      <c r="G818">
        <v>1</v>
      </c>
      <c r="H818">
        <v>1</v>
      </c>
      <c r="I818">
        <v>1</v>
      </c>
      <c r="J818">
        <v>180540</v>
      </c>
      <c r="K818" s="27">
        <v>43150</v>
      </c>
      <c r="L818" s="20">
        <f t="shared" si="12"/>
        <v>43240</v>
      </c>
    </row>
    <row r="819" spans="1:12" x14ac:dyDescent="0.25">
      <c r="A819" t="s">
        <v>742</v>
      </c>
      <c r="B819" t="s">
        <v>0</v>
      </c>
      <c r="C819" t="s">
        <v>743</v>
      </c>
      <c r="D819" t="s">
        <v>10</v>
      </c>
      <c r="E819">
        <v>2</v>
      </c>
      <c r="F819">
        <v>3</v>
      </c>
      <c r="G819">
        <v>1</v>
      </c>
      <c r="H819">
        <v>1</v>
      </c>
      <c r="I819">
        <v>1</v>
      </c>
      <c r="J819">
        <v>12168000</v>
      </c>
      <c r="K819" s="47">
        <v>42004</v>
      </c>
      <c r="L819" s="20">
        <f t="shared" si="12"/>
        <v>42094</v>
      </c>
    </row>
    <row r="820" spans="1:12" x14ac:dyDescent="0.25">
      <c r="A820" t="s">
        <v>975</v>
      </c>
      <c r="B820" t="s">
        <v>0</v>
      </c>
      <c r="C820" t="s">
        <v>976</v>
      </c>
      <c r="D820" t="s">
        <v>10</v>
      </c>
      <c r="E820">
        <v>2</v>
      </c>
      <c r="F820">
        <v>3</v>
      </c>
      <c r="G820">
        <v>1</v>
      </c>
      <c r="H820">
        <v>1</v>
      </c>
      <c r="I820">
        <v>1</v>
      </c>
      <c r="J820">
        <v>76000</v>
      </c>
      <c r="K820" s="37">
        <v>41989</v>
      </c>
      <c r="L820" s="20">
        <f t="shared" si="12"/>
        <v>42079</v>
      </c>
    </row>
    <row r="821" spans="1:12" x14ac:dyDescent="0.25">
      <c r="A821" t="s">
        <v>992</v>
      </c>
      <c r="B821" t="s">
        <v>0</v>
      </c>
      <c r="C821" t="s">
        <v>993</v>
      </c>
      <c r="D821" t="s">
        <v>10</v>
      </c>
      <c r="E821">
        <v>2</v>
      </c>
      <c r="F821">
        <v>3</v>
      </c>
      <c r="G821">
        <v>1</v>
      </c>
      <c r="H821">
        <v>1</v>
      </c>
      <c r="I821">
        <v>1</v>
      </c>
      <c r="J821">
        <v>500000</v>
      </c>
      <c r="K821" s="37">
        <v>41990</v>
      </c>
      <c r="L821" s="20">
        <f t="shared" si="12"/>
        <v>42080</v>
      </c>
    </row>
    <row r="822" spans="1:12" x14ac:dyDescent="0.25">
      <c r="A822" t="s">
        <v>917</v>
      </c>
      <c r="B822" t="s">
        <v>1269</v>
      </c>
      <c r="C822" t="s">
        <v>1398</v>
      </c>
      <c r="D822" t="s">
        <v>10</v>
      </c>
      <c r="E822">
        <v>2</v>
      </c>
      <c r="F822">
        <v>3</v>
      </c>
      <c r="G822">
        <v>1</v>
      </c>
      <c r="H822">
        <v>1</v>
      </c>
      <c r="I822">
        <v>1</v>
      </c>
      <c r="J822">
        <v>793174.76</v>
      </c>
      <c r="K822" s="37">
        <v>43096</v>
      </c>
      <c r="L822" s="20">
        <f t="shared" si="12"/>
        <v>43186</v>
      </c>
    </row>
    <row r="823" spans="1:12" x14ac:dyDescent="0.25">
      <c r="A823" t="s">
        <v>986</v>
      </c>
      <c r="B823" t="s">
        <v>0</v>
      </c>
      <c r="C823" t="s">
        <v>987</v>
      </c>
      <c r="D823" t="s">
        <v>10</v>
      </c>
      <c r="E823">
        <v>2</v>
      </c>
      <c r="F823">
        <v>3</v>
      </c>
      <c r="G823">
        <v>1</v>
      </c>
      <c r="H823">
        <v>1</v>
      </c>
      <c r="I823">
        <v>1</v>
      </c>
      <c r="J823">
        <v>815200</v>
      </c>
      <c r="K823" s="38">
        <v>41989</v>
      </c>
      <c r="L823" s="20">
        <f t="shared" si="12"/>
        <v>42079</v>
      </c>
    </row>
    <row r="824" spans="1:12" x14ac:dyDescent="0.25">
      <c r="A824" t="s">
        <v>994</v>
      </c>
      <c r="B824" t="s">
        <v>0</v>
      </c>
      <c r="C824" t="s">
        <v>995</v>
      </c>
      <c r="D824" t="s">
        <v>10</v>
      </c>
      <c r="E824">
        <v>2</v>
      </c>
      <c r="F824">
        <v>3</v>
      </c>
      <c r="G824">
        <v>1</v>
      </c>
      <c r="H824">
        <v>1</v>
      </c>
      <c r="I824">
        <v>1</v>
      </c>
      <c r="J824">
        <v>188700</v>
      </c>
      <c r="K824" s="38">
        <v>41947</v>
      </c>
      <c r="L824" s="20">
        <f t="shared" si="12"/>
        <v>42037</v>
      </c>
    </row>
    <row r="825" spans="1:12" x14ac:dyDescent="0.25">
      <c r="A825" t="s">
        <v>996</v>
      </c>
      <c r="B825" t="s">
        <v>0</v>
      </c>
      <c r="C825" t="s">
        <v>974</v>
      </c>
      <c r="D825" t="s">
        <v>10</v>
      </c>
      <c r="E825">
        <v>2</v>
      </c>
      <c r="F825">
        <v>3</v>
      </c>
      <c r="G825">
        <v>1</v>
      </c>
      <c r="H825">
        <v>1</v>
      </c>
      <c r="I825">
        <v>1</v>
      </c>
      <c r="J825">
        <v>19094400</v>
      </c>
      <c r="K825" s="38">
        <v>42219</v>
      </c>
      <c r="L825" s="20">
        <f t="shared" si="12"/>
        <v>42309</v>
      </c>
    </row>
    <row r="826" spans="1:12" x14ac:dyDescent="0.25">
      <c r="A826" t="s">
        <v>1684</v>
      </c>
      <c r="B826" t="s">
        <v>1685</v>
      </c>
      <c r="C826" t="s">
        <v>1686</v>
      </c>
      <c r="D826" t="s">
        <v>10</v>
      </c>
      <c r="E826">
        <v>2</v>
      </c>
      <c r="F826">
        <v>3</v>
      </c>
      <c r="G826">
        <v>1</v>
      </c>
      <c r="H826">
        <v>1</v>
      </c>
      <c r="I826">
        <v>1</v>
      </c>
      <c r="J826">
        <v>13098</v>
      </c>
      <c r="K826" s="38">
        <v>43147</v>
      </c>
      <c r="L826" s="20">
        <f t="shared" si="12"/>
        <v>43237</v>
      </c>
    </row>
    <row r="827" spans="1:12" x14ac:dyDescent="0.25">
      <c r="A827" t="s">
        <v>982</v>
      </c>
      <c r="B827" t="s">
        <v>0</v>
      </c>
      <c r="C827" t="s">
        <v>983</v>
      </c>
      <c r="D827" t="s">
        <v>10</v>
      </c>
      <c r="E827">
        <v>2</v>
      </c>
      <c r="F827">
        <v>3</v>
      </c>
      <c r="G827">
        <v>1</v>
      </c>
      <c r="H827">
        <v>1</v>
      </c>
      <c r="I827">
        <v>1</v>
      </c>
      <c r="J827">
        <v>4148000</v>
      </c>
      <c r="K827" s="38">
        <v>42165</v>
      </c>
      <c r="L827" s="20">
        <f t="shared" si="12"/>
        <v>42255</v>
      </c>
    </row>
    <row r="828" spans="1:12" x14ac:dyDescent="0.25">
      <c r="A828" t="s">
        <v>1045</v>
      </c>
      <c r="B828" t="s">
        <v>1042</v>
      </c>
      <c r="C828" t="s">
        <v>1044</v>
      </c>
      <c r="D828" t="s">
        <v>10</v>
      </c>
      <c r="E828">
        <v>2</v>
      </c>
      <c r="F828">
        <v>3</v>
      </c>
      <c r="G828">
        <v>1</v>
      </c>
      <c r="H828">
        <v>1</v>
      </c>
      <c r="I828">
        <v>1</v>
      </c>
      <c r="J828">
        <v>882663.6</v>
      </c>
      <c r="K828" s="44">
        <v>43150</v>
      </c>
      <c r="L828" s="20">
        <f t="shared" si="12"/>
        <v>43240</v>
      </c>
    </row>
    <row r="829" spans="1:12" x14ac:dyDescent="0.25">
      <c r="A829" t="s">
        <v>985</v>
      </c>
      <c r="B829" t="s">
        <v>0</v>
      </c>
      <c r="C829" t="s">
        <v>983</v>
      </c>
      <c r="D829" t="s">
        <v>10</v>
      </c>
      <c r="E829">
        <v>2</v>
      </c>
      <c r="F829">
        <v>3</v>
      </c>
      <c r="G829">
        <v>1</v>
      </c>
      <c r="H829">
        <v>1</v>
      </c>
      <c r="I829">
        <v>1</v>
      </c>
      <c r="J829">
        <v>1875000</v>
      </c>
      <c r="K829" s="38">
        <v>41989</v>
      </c>
      <c r="L829" s="20">
        <f t="shared" si="12"/>
        <v>42079</v>
      </c>
    </row>
    <row r="830" spans="1:12" x14ac:dyDescent="0.25">
      <c r="A830" t="s">
        <v>1569</v>
      </c>
      <c r="B830" t="s">
        <v>1570</v>
      </c>
      <c r="C830" t="s">
        <v>1044</v>
      </c>
      <c r="D830" t="s">
        <v>10</v>
      </c>
      <c r="E830">
        <v>2</v>
      </c>
      <c r="F830">
        <v>3</v>
      </c>
      <c r="G830">
        <v>1</v>
      </c>
      <c r="H830">
        <v>1</v>
      </c>
      <c r="I830">
        <v>1</v>
      </c>
      <c r="J830">
        <v>1460250</v>
      </c>
      <c r="K830" s="37">
        <v>43126</v>
      </c>
      <c r="L830" s="20">
        <f t="shared" si="12"/>
        <v>43216</v>
      </c>
    </row>
    <row r="831" spans="1:12" x14ac:dyDescent="0.25">
      <c r="A831" t="s">
        <v>1050</v>
      </c>
      <c r="B831" t="s">
        <v>1120</v>
      </c>
      <c r="C831" t="s">
        <v>1044</v>
      </c>
      <c r="D831" t="s">
        <v>10</v>
      </c>
      <c r="E831">
        <v>2</v>
      </c>
      <c r="F831">
        <v>3</v>
      </c>
      <c r="G831">
        <v>1</v>
      </c>
      <c r="H831">
        <v>1</v>
      </c>
      <c r="I831">
        <v>1</v>
      </c>
      <c r="J831">
        <v>665350</v>
      </c>
      <c r="K831" s="44">
        <v>43150</v>
      </c>
      <c r="L831" s="20">
        <f t="shared" si="12"/>
        <v>43240</v>
      </c>
    </row>
    <row r="832" spans="1:12" x14ac:dyDescent="0.25">
      <c r="A832" t="s">
        <v>997</v>
      </c>
      <c r="B832" t="s">
        <v>0</v>
      </c>
      <c r="C832" t="s">
        <v>480</v>
      </c>
      <c r="D832" t="s">
        <v>10</v>
      </c>
      <c r="E832">
        <v>2</v>
      </c>
      <c r="F832">
        <v>3</v>
      </c>
      <c r="G832">
        <v>1</v>
      </c>
      <c r="H832">
        <v>1</v>
      </c>
      <c r="I832">
        <v>1</v>
      </c>
      <c r="J832">
        <v>1776000</v>
      </c>
      <c r="K832" s="38">
        <v>41990</v>
      </c>
      <c r="L832" s="20">
        <f t="shared" si="12"/>
        <v>42080</v>
      </c>
    </row>
    <row r="833" spans="1:13" x14ac:dyDescent="0.25">
      <c r="A833" t="s">
        <v>730</v>
      </c>
      <c r="B833" t="s">
        <v>731</v>
      </c>
      <c r="C833" t="s">
        <v>732</v>
      </c>
      <c r="D833" t="s">
        <v>10</v>
      </c>
      <c r="E833">
        <v>2</v>
      </c>
      <c r="F833">
        <v>3</v>
      </c>
      <c r="G833">
        <v>1</v>
      </c>
      <c r="H833">
        <v>1</v>
      </c>
      <c r="I833">
        <v>1</v>
      </c>
      <c r="J833">
        <v>72000</v>
      </c>
      <c r="K833" s="38">
        <v>41925</v>
      </c>
      <c r="L833" s="20">
        <f t="shared" si="12"/>
        <v>42015</v>
      </c>
    </row>
    <row r="834" spans="1:13" x14ac:dyDescent="0.25">
      <c r="A834" t="s">
        <v>926</v>
      </c>
      <c r="B834" t="s">
        <v>115</v>
      </c>
      <c r="C834" t="s">
        <v>592</v>
      </c>
      <c r="D834" t="s">
        <v>10</v>
      </c>
      <c r="E834">
        <v>2</v>
      </c>
      <c r="F834">
        <v>3</v>
      </c>
      <c r="G834">
        <v>1</v>
      </c>
      <c r="H834">
        <v>1</v>
      </c>
      <c r="I834">
        <v>1</v>
      </c>
      <c r="J834">
        <v>62540</v>
      </c>
      <c r="K834" s="38">
        <v>42780</v>
      </c>
      <c r="L834" s="20">
        <f t="shared" si="12"/>
        <v>42870</v>
      </c>
    </row>
    <row r="835" spans="1:13" x14ac:dyDescent="0.25">
      <c r="B835" t="s">
        <v>189</v>
      </c>
      <c r="D835" t="s">
        <v>5</v>
      </c>
      <c r="E835">
        <v>2</v>
      </c>
      <c r="F835">
        <v>3</v>
      </c>
      <c r="G835">
        <v>1</v>
      </c>
      <c r="H835">
        <v>3</v>
      </c>
      <c r="I835">
        <v>3</v>
      </c>
      <c r="J835">
        <f>SUM(J836:J845)</f>
        <v>432345</v>
      </c>
      <c r="K835" s="41"/>
      <c r="L835" s="22"/>
    </row>
    <row r="836" spans="1:13" x14ac:dyDescent="0.25">
      <c r="A836" t="s">
        <v>871</v>
      </c>
      <c r="B836" t="s">
        <v>190</v>
      </c>
      <c r="D836" t="s">
        <v>10</v>
      </c>
      <c r="E836">
        <v>2</v>
      </c>
      <c r="F836">
        <v>3</v>
      </c>
      <c r="G836">
        <v>1</v>
      </c>
      <c r="H836">
        <v>3</v>
      </c>
      <c r="I836">
        <v>3</v>
      </c>
      <c r="J836">
        <v>47200</v>
      </c>
      <c r="K836" s="24">
        <v>42501</v>
      </c>
      <c r="L836" s="20">
        <f t="shared" si="12"/>
        <v>42591</v>
      </c>
    </row>
    <row r="837" spans="1:13" x14ac:dyDescent="0.25">
      <c r="A837" t="s">
        <v>872</v>
      </c>
      <c r="B837" t="s">
        <v>190</v>
      </c>
      <c r="D837" t="s">
        <v>10</v>
      </c>
      <c r="E837">
        <v>2</v>
      </c>
      <c r="F837">
        <v>3</v>
      </c>
      <c r="G837">
        <v>1</v>
      </c>
      <c r="H837">
        <v>3</v>
      </c>
      <c r="I837">
        <v>3</v>
      </c>
      <c r="J837">
        <v>88500</v>
      </c>
      <c r="K837" s="24">
        <v>42157</v>
      </c>
      <c r="L837" s="20">
        <f t="shared" ref="L837:L900" si="13">+K837+90</f>
        <v>42247</v>
      </c>
    </row>
    <row r="838" spans="1:13" x14ac:dyDescent="0.25">
      <c r="A838" t="s">
        <v>907</v>
      </c>
      <c r="B838" t="s">
        <v>191</v>
      </c>
      <c r="C838" t="s">
        <v>910</v>
      </c>
      <c r="D838" t="s">
        <v>10</v>
      </c>
      <c r="E838">
        <v>2</v>
      </c>
      <c r="F838">
        <v>3</v>
      </c>
      <c r="G838">
        <v>1</v>
      </c>
      <c r="H838">
        <v>3</v>
      </c>
      <c r="I838">
        <v>3</v>
      </c>
      <c r="J838">
        <v>18880</v>
      </c>
      <c r="K838" s="24">
        <v>42216</v>
      </c>
      <c r="L838" s="20">
        <f t="shared" si="13"/>
        <v>42306</v>
      </c>
    </row>
    <row r="839" spans="1:13" x14ac:dyDescent="0.25">
      <c r="A839" t="s">
        <v>908</v>
      </c>
      <c r="B839" t="s">
        <v>191</v>
      </c>
      <c r="C839" t="s">
        <v>910</v>
      </c>
      <c r="D839" t="s">
        <v>10</v>
      </c>
      <c r="E839">
        <v>2</v>
      </c>
      <c r="F839">
        <v>3</v>
      </c>
      <c r="G839">
        <v>1</v>
      </c>
      <c r="H839">
        <v>3</v>
      </c>
      <c r="I839">
        <v>3</v>
      </c>
      <c r="J839">
        <v>7080</v>
      </c>
      <c r="K839" s="24">
        <v>42242</v>
      </c>
      <c r="L839" s="20">
        <f t="shared" si="13"/>
        <v>42332</v>
      </c>
    </row>
    <row r="840" spans="1:13" x14ac:dyDescent="0.25">
      <c r="A840" t="s">
        <v>909</v>
      </c>
      <c r="B840" t="s">
        <v>191</v>
      </c>
      <c r="C840" t="s">
        <v>911</v>
      </c>
      <c r="D840" t="s">
        <v>10</v>
      </c>
      <c r="E840">
        <v>2</v>
      </c>
      <c r="F840">
        <v>3</v>
      </c>
      <c r="G840">
        <v>1</v>
      </c>
      <c r="H840">
        <v>3</v>
      </c>
      <c r="I840">
        <v>3</v>
      </c>
      <c r="J840">
        <v>28320</v>
      </c>
      <c r="K840" s="24">
        <v>42284</v>
      </c>
      <c r="L840" s="20">
        <f t="shared" si="13"/>
        <v>42374</v>
      </c>
    </row>
    <row r="841" spans="1:13" x14ac:dyDescent="0.25">
      <c r="A841" t="s">
        <v>873</v>
      </c>
      <c r="B841" t="s">
        <v>190</v>
      </c>
      <c r="D841" t="s">
        <v>10</v>
      </c>
      <c r="E841">
        <v>2</v>
      </c>
      <c r="F841">
        <v>3</v>
      </c>
      <c r="G841">
        <v>1</v>
      </c>
      <c r="H841">
        <v>3</v>
      </c>
      <c r="I841">
        <v>3</v>
      </c>
      <c r="J841">
        <v>35400</v>
      </c>
      <c r="K841" s="24">
        <v>42479</v>
      </c>
      <c r="L841" s="20">
        <f t="shared" si="13"/>
        <v>42569</v>
      </c>
    </row>
    <row r="842" spans="1:13" x14ac:dyDescent="0.25">
      <c r="A842" t="s">
        <v>687</v>
      </c>
      <c r="B842" t="s">
        <v>192</v>
      </c>
      <c r="C842" t="s">
        <v>470</v>
      </c>
      <c r="D842" t="s">
        <v>10</v>
      </c>
      <c r="E842">
        <v>2</v>
      </c>
      <c r="F842">
        <v>3</v>
      </c>
      <c r="G842">
        <v>1</v>
      </c>
      <c r="H842">
        <v>3</v>
      </c>
      <c r="I842">
        <v>3</v>
      </c>
      <c r="J842">
        <v>19470</v>
      </c>
      <c r="K842" s="24">
        <v>42524</v>
      </c>
      <c r="L842" s="20">
        <f t="shared" si="13"/>
        <v>42614</v>
      </c>
    </row>
    <row r="843" spans="1:13" x14ac:dyDescent="0.25">
      <c r="A843" t="s">
        <v>688</v>
      </c>
      <c r="B843" t="s">
        <v>192</v>
      </c>
      <c r="C843" t="s">
        <v>470</v>
      </c>
      <c r="D843" t="s">
        <v>10</v>
      </c>
      <c r="E843">
        <v>2</v>
      </c>
      <c r="F843">
        <v>3</v>
      </c>
      <c r="G843">
        <v>1</v>
      </c>
      <c r="H843">
        <v>3</v>
      </c>
      <c r="I843">
        <v>3</v>
      </c>
      <c r="J843">
        <v>25960</v>
      </c>
      <c r="K843" s="24">
        <v>42524</v>
      </c>
      <c r="L843" s="20">
        <f t="shared" si="13"/>
        <v>42614</v>
      </c>
    </row>
    <row r="844" spans="1:13" x14ac:dyDescent="0.25">
      <c r="A844" t="s">
        <v>867</v>
      </c>
      <c r="B844" t="s">
        <v>193</v>
      </c>
      <c r="D844" t="s">
        <v>10</v>
      </c>
      <c r="E844">
        <v>2</v>
      </c>
      <c r="F844">
        <v>3</v>
      </c>
      <c r="G844">
        <v>1</v>
      </c>
      <c r="H844">
        <v>3</v>
      </c>
      <c r="I844">
        <v>3</v>
      </c>
      <c r="J844">
        <v>78935</v>
      </c>
      <c r="K844" s="24">
        <v>42576</v>
      </c>
      <c r="L844" s="20">
        <f t="shared" si="13"/>
        <v>42666</v>
      </c>
    </row>
    <row r="845" spans="1:13" s="4" customFormat="1" x14ac:dyDescent="0.25">
      <c r="A845" t="s">
        <v>870</v>
      </c>
      <c r="B845" t="s">
        <v>190</v>
      </c>
      <c r="C845"/>
      <c r="D845" t="s">
        <v>10</v>
      </c>
      <c r="E845">
        <v>2</v>
      </c>
      <c r="F845">
        <v>3</v>
      </c>
      <c r="G845">
        <v>1</v>
      </c>
      <c r="H845">
        <v>3</v>
      </c>
      <c r="I845">
        <v>3</v>
      </c>
      <c r="J845">
        <v>82600</v>
      </c>
      <c r="K845" s="46">
        <v>42670</v>
      </c>
      <c r="L845" s="20">
        <f t="shared" si="13"/>
        <v>42760</v>
      </c>
      <c r="M845" s="14"/>
    </row>
    <row r="846" spans="1:13" x14ac:dyDescent="0.25">
      <c r="B846" t="s">
        <v>194</v>
      </c>
      <c r="D846" t="s">
        <v>5</v>
      </c>
      <c r="E846">
        <v>2</v>
      </c>
      <c r="F846">
        <v>3</v>
      </c>
      <c r="G846">
        <v>1</v>
      </c>
      <c r="H846">
        <v>4</v>
      </c>
      <c r="J846">
        <f>SUM(J847:J847)</f>
        <v>702396.45</v>
      </c>
      <c r="K846" s="15"/>
      <c r="L846" s="22"/>
    </row>
    <row r="847" spans="1:13" x14ac:dyDescent="0.25">
      <c r="A847" t="s">
        <v>296</v>
      </c>
      <c r="B847" t="s">
        <v>295</v>
      </c>
      <c r="D847" t="s">
        <v>10</v>
      </c>
      <c r="E847">
        <v>2</v>
      </c>
      <c r="F847">
        <v>3</v>
      </c>
      <c r="G847">
        <v>1</v>
      </c>
      <c r="H847">
        <v>4</v>
      </c>
      <c r="I847">
        <v>1</v>
      </c>
      <c r="J847">
        <f>637881.2+64515.25</f>
        <v>702396.45</v>
      </c>
      <c r="K847" s="36">
        <v>41704</v>
      </c>
      <c r="L847" s="20">
        <f t="shared" si="13"/>
        <v>41794</v>
      </c>
    </row>
    <row r="848" spans="1:13" x14ac:dyDescent="0.25">
      <c r="B848" t="s">
        <v>195</v>
      </c>
      <c r="D848" t="s">
        <v>5</v>
      </c>
      <c r="E848">
        <v>2</v>
      </c>
      <c r="F848">
        <v>3</v>
      </c>
      <c r="G848">
        <v>2</v>
      </c>
      <c r="H848">
        <v>2</v>
      </c>
      <c r="I848" t="s">
        <v>11</v>
      </c>
      <c r="J848">
        <f>SUM(J849:J855)</f>
        <v>219346.69</v>
      </c>
      <c r="K848" s="40"/>
      <c r="L848" s="22"/>
    </row>
    <row r="849" spans="1:13" x14ac:dyDescent="0.25">
      <c r="A849" t="s">
        <v>947</v>
      </c>
      <c r="B849" t="s">
        <v>196</v>
      </c>
      <c r="D849" t="s">
        <v>10</v>
      </c>
      <c r="E849">
        <v>2</v>
      </c>
      <c r="F849">
        <v>3</v>
      </c>
      <c r="G849">
        <v>2</v>
      </c>
      <c r="H849">
        <v>2</v>
      </c>
      <c r="I849" t="s">
        <v>11</v>
      </c>
      <c r="J849">
        <f>26450*1.18</f>
        <v>31211</v>
      </c>
      <c r="K849" s="24">
        <v>42494</v>
      </c>
      <c r="L849" s="29">
        <f t="shared" si="13"/>
        <v>42584</v>
      </c>
    </row>
    <row r="850" spans="1:13" x14ac:dyDescent="0.25">
      <c r="A850" t="s">
        <v>296</v>
      </c>
      <c r="B850" t="s">
        <v>295</v>
      </c>
      <c r="D850" t="s">
        <v>10</v>
      </c>
      <c r="E850">
        <v>2</v>
      </c>
      <c r="F850">
        <v>3</v>
      </c>
      <c r="G850">
        <v>2</v>
      </c>
      <c r="H850">
        <v>2</v>
      </c>
      <c r="I850">
        <v>1</v>
      </c>
      <c r="J850">
        <v>1464.2</v>
      </c>
      <c r="K850" s="36">
        <v>41704</v>
      </c>
      <c r="L850" s="20">
        <f t="shared" si="13"/>
        <v>41794</v>
      </c>
    </row>
    <row r="851" spans="1:13" x14ac:dyDescent="0.25">
      <c r="A851" t="s">
        <v>895</v>
      </c>
      <c r="B851" t="s">
        <v>198</v>
      </c>
      <c r="D851" t="s">
        <v>10</v>
      </c>
      <c r="E851">
        <v>2</v>
      </c>
      <c r="F851">
        <v>3</v>
      </c>
      <c r="G851">
        <v>2</v>
      </c>
      <c r="H851">
        <v>2</v>
      </c>
      <c r="I851" t="s">
        <v>11</v>
      </c>
      <c r="J851">
        <v>66195.64</v>
      </c>
      <c r="K851" s="24">
        <v>42319</v>
      </c>
      <c r="L851" s="20">
        <f t="shared" si="13"/>
        <v>42409</v>
      </c>
    </row>
    <row r="852" spans="1:13" x14ac:dyDescent="0.25">
      <c r="A852" t="s">
        <v>948</v>
      </c>
      <c r="B852" t="s">
        <v>197</v>
      </c>
      <c r="D852" t="s">
        <v>10</v>
      </c>
      <c r="E852">
        <v>2</v>
      </c>
      <c r="F852">
        <v>3</v>
      </c>
      <c r="G852">
        <v>2</v>
      </c>
      <c r="H852">
        <v>2</v>
      </c>
      <c r="I852" t="s">
        <v>11</v>
      </c>
      <c r="J852">
        <v>49560</v>
      </c>
      <c r="K852" s="24">
        <v>42326</v>
      </c>
      <c r="L852" s="20">
        <f t="shared" si="13"/>
        <v>42416</v>
      </c>
    </row>
    <row r="853" spans="1:13" x14ac:dyDescent="0.25">
      <c r="A853" t="s">
        <v>1090</v>
      </c>
      <c r="B853" t="s">
        <v>1560</v>
      </c>
      <c r="D853" t="s">
        <v>10</v>
      </c>
      <c r="E853">
        <v>2</v>
      </c>
      <c r="F853">
        <v>3</v>
      </c>
      <c r="G853">
        <v>2</v>
      </c>
      <c r="H853">
        <v>2</v>
      </c>
      <c r="I853" t="s">
        <v>11</v>
      </c>
      <c r="J853">
        <v>18523.849999999999</v>
      </c>
      <c r="K853" s="24">
        <v>42899</v>
      </c>
      <c r="L853" s="20">
        <f t="shared" si="13"/>
        <v>42989</v>
      </c>
    </row>
    <row r="854" spans="1:13" x14ac:dyDescent="0.25">
      <c r="A854" t="s">
        <v>1372</v>
      </c>
      <c r="B854" t="s">
        <v>1401</v>
      </c>
      <c r="C854" t="s">
        <v>1402</v>
      </c>
      <c r="D854" t="s">
        <v>10</v>
      </c>
      <c r="E854">
        <v>2</v>
      </c>
      <c r="F854">
        <v>3</v>
      </c>
      <c r="G854">
        <v>2</v>
      </c>
      <c r="H854">
        <v>2</v>
      </c>
      <c r="I854" t="s">
        <v>13</v>
      </c>
      <c r="J854">
        <v>27966</v>
      </c>
      <c r="K854" s="24">
        <v>43111</v>
      </c>
      <c r="L854" s="20">
        <f t="shared" si="13"/>
        <v>43201</v>
      </c>
    </row>
    <row r="855" spans="1:13" x14ac:dyDescent="0.25">
      <c r="A855" t="s">
        <v>947</v>
      </c>
      <c r="B855" t="s">
        <v>196</v>
      </c>
      <c r="D855" t="s">
        <v>10</v>
      </c>
      <c r="E855">
        <v>2</v>
      </c>
      <c r="F855">
        <v>3</v>
      </c>
      <c r="G855">
        <v>2</v>
      </c>
      <c r="H855">
        <v>2</v>
      </c>
      <c r="I855" t="s">
        <v>11</v>
      </c>
      <c r="J855">
        <f>20700*1.18</f>
        <v>24426</v>
      </c>
      <c r="K855" s="24">
        <v>42494</v>
      </c>
      <c r="L855" s="20">
        <f t="shared" si="13"/>
        <v>42584</v>
      </c>
    </row>
    <row r="856" spans="1:13" x14ac:dyDescent="0.25">
      <c r="B856" t="s">
        <v>199</v>
      </c>
      <c r="D856" t="s">
        <v>5</v>
      </c>
      <c r="E856">
        <v>2</v>
      </c>
      <c r="F856">
        <v>3</v>
      </c>
      <c r="G856">
        <v>2</v>
      </c>
      <c r="H856">
        <v>3</v>
      </c>
      <c r="I856">
        <v>1</v>
      </c>
      <c r="J856">
        <f>SUM(J857:J860)</f>
        <v>2837797.01</v>
      </c>
      <c r="K856" s="31"/>
      <c r="L856" s="22"/>
    </row>
    <row r="857" spans="1:13" x14ac:dyDescent="0.25">
      <c r="A857" t="s">
        <v>947</v>
      </c>
      <c r="B857" t="s">
        <v>196</v>
      </c>
      <c r="D857" t="s">
        <v>10</v>
      </c>
      <c r="E857">
        <v>2</v>
      </c>
      <c r="F857">
        <v>3</v>
      </c>
      <c r="G857">
        <v>2</v>
      </c>
      <c r="H857">
        <v>3</v>
      </c>
      <c r="I857" t="s">
        <v>11</v>
      </c>
      <c r="J857">
        <f>34550*1.18</f>
        <v>40769</v>
      </c>
      <c r="K857" s="24">
        <v>42494</v>
      </c>
      <c r="L857" s="20">
        <f t="shared" si="13"/>
        <v>42584</v>
      </c>
    </row>
    <row r="858" spans="1:13" s="1" customFormat="1" x14ac:dyDescent="0.25">
      <c r="A858" t="s">
        <v>200</v>
      </c>
      <c r="B858" t="s">
        <v>313</v>
      </c>
      <c r="C858" t="s">
        <v>689</v>
      </c>
      <c r="D858" t="s">
        <v>10</v>
      </c>
      <c r="E858">
        <v>2</v>
      </c>
      <c r="F858">
        <v>3</v>
      </c>
      <c r="G858">
        <v>2</v>
      </c>
      <c r="H858">
        <v>3</v>
      </c>
      <c r="I858">
        <v>1</v>
      </c>
      <c r="J858">
        <v>476720</v>
      </c>
      <c r="K858" s="27">
        <v>42759</v>
      </c>
      <c r="L858" s="20">
        <f t="shared" si="13"/>
        <v>42849</v>
      </c>
      <c r="M858" s="10"/>
    </row>
    <row r="859" spans="1:13" s="1" customFormat="1" x14ac:dyDescent="0.25">
      <c r="A859" t="s">
        <v>1425</v>
      </c>
      <c r="B859" t="s">
        <v>1426</v>
      </c>
      <c r="C859" t="s">
        <v>1427</v>
      </c>
      <c r="D859" t="s">
        <v>10</v>
      </c>
      <c r="E859">
        <v>2</v>
      </c>
      <c r="F859">
        <v>3</v>
      </c>
      <c r="G859">
        <v>2</v>
      </c>
      <c r="H859">
        <v>3</v>
      </c>
      <c r="I859">
        <v>1</v>
      </c>
      <c r="J859">
        <v>484980</v>
      </c>
      <c r="K859" s="27">
        <v>43098</v>
      </c>
      <c r="L859" s="20">
        <f t="shared" si="13"/>
        <v>43188</v>
      </c>
      <c r="M859" s="10"/>
    </row>
    <row r="860" spans="1:13" x14ac:dyDescent="0.25">
      <c r="A860" t="s">
        <v>690</v>
      </c>
      <c r="B860" t="s">
        <v>352</v>
      </c>
      <c r="D860" t="s">
        <v>10</v>
      </c>
      <c r="E860">
        <v>2</v>
      </c>
      <c r="F860">
        <v>3</v>
      </c>
      <c r="G860">
        <v>2</v>
      </c>
      <c r="H860">
        <v>3</v>
      </c>
      <c r="I860" t="s">
        <v>11</v>
      </c>
      <c r="J860">
        <v>1835328.01</v>
      </c>
      <c r="K860" s="24">
        <v>42874</v>
      </c>
      <c r="L860" s="20">
        <f t="shared" si="13"/>
        <v>42964</v>
      </c>
    </row>
    <row r="861" spans="1:13" x14ac:dyDescent="0.25">
      <c r="B861" t="s">
        <v>201</v>
      </c>
      <c r="D861" t="s">
        <v>5</v>
      </c>
      <c r="E861">
        <v>2</v>
      </c>
      <c r="F861">
        <v>3</v>
      </c>
      <c r="G861">
        <v>3</v>
      </c>
      <c r="H861">
        <v>1</v>
      </c>
      <c r="J861">
        <f>SUM(J862:J862)</f>
        <v>2843.8</v>
      </c>
      <c r="K861" s="26"/>
      <c r="L861" s="22"/>
    </row>
    <row r="862" spans="1:13" x14ac:dyDescent="0.25">
      <c r="A862" t="s">
        <v>896</v>
      </c>
      <c r="B862" t="s">
        <v>198</v>
      </c>
      <c r="D862" t="s">
        <v>10</v>
      </c>
      <c r="E862">
        <v>2</v>
      </c>
      <c r="F862">
        <v>3</v>
      </c>
      <c r="G862">
        <v>3</v>
      </c>
      <c r="H862">
        <v>1</v>
      </c>
      <c r="J862">
        <v>2843.8</v>
      </c>
      <c r="K862" s="27">
        <v>42458</v>
      </c>
      <c r="L862" s="20">
        <f t="shared" si="13"/>
        <v>42548</v>
      </c>
    </row>
    <row r="863" spans="1:13" x14ac:dyDescent="0.25">
      <c r="B863" t="s">
        <v>203</v>
      </c>
      <c r="D863" t="s">
        <v>5</v>
      </c>
      <c r="E863">
        <v>2</v>
      </c>
      <c r="F863">
        <v>3</v>
      </c>
      <c r="G863">
        <v>3</v>
      </c>
      <c r="H863">
        <v>2</v>
      </c>
      <c r="J863">
        <f>SUM(J864:J864)</f>
        <v>365.32800000000003</v>
      </c>
      <c r="K863" s="26"/>
      <c r="L863" s="22"/>
    </row>
    <row r="864" spans="1:13" x14ac:dyDescent="0.25">
      <c r="A864" t="s">
        <v>1067</v>
      </c>
      <c r="B864" t="s">
        <v>204</v>
      </c>
      <c r="D864" t="s">
        <v>10</v>
      </c>
      <c r="E864">
        <v>2</v>
      </c>
      <c r="F864">
        <v>3</v>
      </c>
      <c r="G864">
        <v>3</v>
      </c>
      <c r="H864">
        <v>2</v>
      </c>
      <c r="J864">
        <f>309.6*1.18</f>
        <v>365.32800000000003</v>
      </c>
      <c r="K864" s="48">
        <v>42601</v>
      </c>
      <c r="L864" s="20">
        <f t="shared" si="13"/>
        <v>42691</v>
      </c>
    </row>
    <row r="865" spans="1:13" x14ac:dyDescent="0.25">
      <c r="B865" t="s">
        <v>205</v>
      </c>
      <c r="D865" t="s">
        <v>5</v>
      </c>
      <c r="E865">
        <v>2</v>
      </c>
      <c r="F865">
        <v>3</v>
      </c>
      <c r="G865">
        <v>3</v>
      </c>
      <c r="H865">
        <v>3</v>
      </c>
      <c r="J865">
        <f>SUM(J866:J875)</f>
        <v>5232745.6300000008</v>
      </c>
      <c r="K865" s="31"/>
      <c r="L865" s="22"/>
    </row>
    <row r="866" spans="1:13" x14ac:dyDescent="0.25">
      <c r="A866" t="s">
        <v>1078</v>
      </c>
      <c r="B866" t="s">
        <v>208</v>
      </c>
      <c r="D866" t="s">
        <v>10</v>
      </c>
      <c r="E866">
        <v>2</v>
      </c>
      <c r="F866">
        <v>3</v>
      </c>
      <c r="G866">
        <v>3</v>
      </c>
      <c r="H866">
        <v>3</v>
      </c>
      <c r="J866">
        <v>129800</v>
      </c>
      <c r="K866" s="27">
        <v>42045</v>
      </c>
      <c r="L866" s="20">
        <f t="shared" si="13"/>
        <v>42135</v>
      </c>
    </row>
    <row r="867" spans="1:13" x14ac:dyDescent="0.25">
      <c r="A867" t="s">
        <v>1069</v>
      </c>
      <c r="B867" t="s">
        <v>1068</v>
      </c>
      <c r="C867" t="s">
        <v>1070</v>
      </c>
      <c r="D867" t="s">
        <v>10</v>
      </c>
      <c r="E867">
        <v>2</v>
      </c>
      <c r="F867">
        <v>3</v>
      </c>
      <c r="G867">
        <v>3</v>
      </c>
      <c r="H867">
        <v>3</v>
      </c>
      <c r="J867">
        <v>690873</v>
      </c>
      <c r="K867" s="27">
        <v>43011</v>
      </c>
      <c r="L867" s="20">
        <f t="shared" si="13"/>
        <v>43101</v>
      </c>
    </row>
    <row r="868" spans="1:13" x14ac:dyDescent="0.25">
      <c r="A868" t="s">
        <v>691</v>
      </c>
      <c r="B868" t="s">
        <v>206</v>
      </c>
      <c r="C868" t="s">
        <v>692</v>
      </c>
      <c r="D868" t="s">
        <v>10</v>
      </c>
      <c r="E868">
        <v>2</v>
      </c>
      <c r="F868">
        <v>3</v>
      </c>
      <c r="G868">
        <v>3</v>
      </c>
      <c r="H868">
        <v>3</v>
      </c>
      <c r="J868">
        <v>72199.899999999994</v>
      </c>
      <c r="K868" s="27">
        <v>42432</v>
      </c>
      <c r="L868" s="20">
        <f t="shared" si="13"/>
        <v>42522</v>
      </c>
    </row>
    <row r="869" spans="1:13" x14ac:dyDescent="0.25">
      <c r="A869" t="s">
        <v>1316</v>
      </c>
      <c r="B869" t="s">
        <v>416</v>
      </c>
      <c r="C869" t="s">
        <v>1317</v>
      </c>
      <c r="D869" t="s">
        <v>10</v>
      </c>
      <c r="E869">
        <v>2</v>
      </c>
      <c r="F869">
        <v>3</v>
      </c>
      <c r="G869">
        <v>3</v>
      </c>
      <c r="H869">
        <v>3</v>
      </c>
      <c r="J869">
        <v>3416100</v>
      </c>
      <c r="K869" s="27">
        <v>43089</v>
      </c>
      <c r="L869" s="20">
        <f t="shared" si="13"/>
        <v>43179</v>
      </c>
    </row>
    <row r="870" spans="1:13" x14ac:dyDescent="0.25">
      <c r="A870" t="s">
        <v>896</v>
      </c>
      <c r="B870" t="s">
        <v>1477</v>
      </c>
      <c r="D870" t="s">
        <v>10</v>
      </c>
      <c r="E870">
        <v>2</v>
      </c>
      <c r="F870">
        <v>3</v>
      </c>
      <c r="G870">
        <v>3</v>
      </c>
      <c r="H870">
        <v>3</v>
      </c>
      <c r="J870">
        <v>1416</v>
      </c>
      <c r="K870" s="27">
        <v>42458</v>
      </c>
      <c r="L870" s="20">
        <f t="shared" si="13"/>
        <v>42548</v>
      </c>
    </row>
    <row r="871" spans="1:13" x14ac:dyDescent="0.25">
      <c r="A871" t="s">
        <v>1046</v>
      </c>
      <c r="B871" t="s">
        <v>398</v>
      </c>
      <c r="C871" t="s">
        <v>1047</v>
      </c>
      <c r="D871" t="s">
        <v>10</v>
      </c>
      <c r="E871">
        <v>2</v>
      </c>
      <c r="F871">
        <v>3</v>
      </c>
      <c r="G871">
        <v>3</v>
      </c>
      <c r="H871">
        <v>3</v>
      </c>
      <c r="J871">
        <v>184080</v>
      </c>
      <c r="K871" s="27">
        <v>42996</v>
      </c>
      <c r="L871" s="20">
        <f t="shared" si="13"/>
        <v>43086</v>
      </c>
    </row>
    <row r="872" spans="1:13" x14ac:dyDescent="0.25">
      <c r="A872" t="s">
        <v>1466</v>
      </c>
      <c r="B872" t="s">
        <v>328</v>
      </c>
      <c r="C872" t="s">
        <v>1467</v>
      </c>
      <c r="D872" t="s">
        <v>10</v>
      </c>
      <c r="E872">
        <v>2</v>
      </c>
      <c r="F872">
        <v>3</v>
      </c>
      <c r="G872">
        <v>3</v>
      </c>
      <c r="H872">
        <v>3</v>
      </c>
      <c r="J872">
        <v>19191.28</v>
      </c>
      <c r="K872" s="27">
        <v>43108</v>
      </c>
      <c r="L872" s="20">
        <f t="shared" si="13"/>
        <v>43198</v>
      </c>
    </row>
    <row r="873" spans="1:13" x14ac:dyDescent="0.25">
      <c r="A873" t="s">
        <v>1732</v>
      </c>
      <c r="B873" t="s">
        <v>1426</v>
      </c>
      <c r="C873" t="s">
        <v>1733</v>
      </c>
      <c r="D873" t="s">
        <v>10</v>
      </c>
      <c r="E873">
        <v>2</v>
      </c>
      <c r="F873">
        <v>3</v>
      </c>
      <c r="G873">
        <v>3</v>
      </c>
      <c r="H873">
        <v>3</v>
      </c>
      <c r="J873">
        <v>524975.44999999995</v>
      </c>
      <c r="K873" s="27">
        <v>43108</v>
      </c>
      <c r="L873" s="20">
        <f t="shared" si="13"/>
        <v>43198</v>
      </c>
    </row>
    <row r="874" spans="1:13" x14ac:dyDescent="0.25">
      <c r="A874" t="s">
        <v>409</v>
      </c>
      <c r="B874" t="s">
        <v>381</v>
      </c>
      <c r="D874" t="s">
        <v>10</v>
      </c>
      <c r="E874">
        <v>2</v>
      </c>
      <c r="F874">
        <v>3</v>
      </c>
      <c r="G874">
        <v>3</v>
      </c>
      <c r="H874">
        <v>3</v>
      </c>
      <c r="J874">
        <v>105610</v>
      </c>
      <c r="K874" s="27">
        <v>43108</v>
      </c>
      <c r="L874" s="20">
        <f t="shared" si="13"/>
        <v>43198</v>
      </c>
    </row>
    <row r="875" spans="1:13" x14ac:dyDescent="0.25">
      <c r="A875" t="s">
        <v>693</v>
      </c>
      <c r="B875" t="s">
        <v>207</v>
      </c>
      <c r="C875" t="s">
        <v>694</v>
      </c>
      <c r="D875" t="s">
        <v>10</v>
      </c>
      <c r="E875">
        <v>2</v>
      </c>
      <c r="F875">
        <v>3</v>
      </c>
      <c r="G875">
        <v>3</v>
      </c>
      <c r="H875">
        <v>3</v>
      </c>
      <c r="J875">
        <f>75000*1.18</f>
        <v>88500</v>
      </c>
      <c r="K875" s="27">
        <v>42759</v>
      </c>
      <c r="L875" s="20">
        <f t="shared" si="13"/>
        <v>42849</v>
      </c>
    </row>
    <row r="876" spans="1:13" x14ac:dyDescent="0.25">
      <c r="B876" t="s">
        <v>209</v>
      </c>
      <c r="D876" t="s">
        <v>5</v>
      </c>
      <c r="E876">
        <v>2</v>
      </c>
      <c r="F876">
        <v>3</v>
      </c>
      <c r="G876">
        <v>3</v>
      </c>
      <c r="H876">
        <v>4</v>
      </c>
      <c r="J876">
        <f>SUM(J877:J877)</f>
        <v>41400</v>
      </c>
      <c r="K876" s="31"/>
      <c r="L876" s="22"/>
    </row>
    <row r="877" spans="1:13" s="1" customFormat="1" x14ac:dyDescent="0.25">
      <c r="A877" t="s">
        <v>1436</v>
      </c>
      <c r="B877" t="s">
        <v>1437</v>
      </c>
      <c r="C877" t="s">
        <v>535</v>
      </c>
      <c r="D877" t="s">
        <v>10</v>
      </c>
      <c r="E877">
        <v>2</v>
      </c>
      <c r="F877">
        <v>3</v>
      </c>
      <c r="G877">
        <v>3</v>
      </c>
      <c r="H877">
        <v>4</v>
      </c>
      <c r="I877"/>
      <c r="J877">
        <v>41400</v>
      </c>
      <c r="K877" s="24">
        <v>43097</v>
      </c>
      <c r="L877" s="20">
        <f t="shared" si="13"/>
        <v>43187</v>
      </c>
      <c r="M877" s="10"/>
    </row>
    <row r="878" spans="1:13" x14ac:dyDescent="0.25">
      <c r="B878" t="s">
        <v>210</v>
      </c>
      <c r="D878" t="s">
        <v>5</v>
      </c>
      <c r="E878">
        <v>2</v>
      </c>
      <c r="F878">
        <v>3</v>
      </c>
      <c r="G878">
        <v>3</v>
      </c>
      <c r="H878">
        <v>5</v>
      </c>
      <c r="J878">
        <f>SUM(J879:J888)</f>
        <v>683449164.98000002</v>
      </c>
      <c r="K878" s="33"/>
      <c r="L878" s="22"/>
    </row>
    <row r="879" spans="1:13" s="1" customFormat="1" x14ac:dyDescent="0.25">
      <c r="A879" t="s">
        <v>1311</v>
      </c>
      <c r="B879" t="s">
        <v>1312</v>
      </c>
      <c r="C879" t="s">
        <v>1310</v>
      </c>
      <c r="D879" t="s">
        <v>10</v>
      </c>
      <c r="E879">
        <v>2</v>
      </c>
      <c r="F879">
        <v>3</v>
      </c>
      <c r="G879">
        <v>3</v>
      </c>
      <c r="H879">
        <v>5</v>
      </c>
      <c r="I879"/>
      <c r="J879">
        <v>140527429.84999999</v>
      </c>
      <c r="K879" s="27">
        <v>43081</v>
      </c>
      <c r="L879" s="20">
        <f t="shared" si="13"/>
        <v>43171</v>
      </c>
      <c r="M879" s="10"/>
    </row>
    <row r="880" spans="1:13" s="1" customFormat="1" x14ac:dyDescent="0.25">
      <c r="A880" t="s">
        <v>1371</v>
      </c>
      <c r="B880" t="s">
        <v>1323</v>
      </c>
      <c r="C880" t="s">
        <v>1310</v>
      </c>
      <c r="D880" t="s">
        <v>10</v>
      </c>
      <c r="E880">
        <v>2</v>
      </c>
      <c r="F880">
        <v>3</v>
      </c>
      <c r="G880">
        <v>3</v>
      </c>
      <c r="H880">
        <v>5</v>
      </c>
      <c r="I880"/>
      <c r="J880">
        <v>46351200</v>
      </c>
      <c r="K880" s="27">
        <v>43087</v>
      </c>
      <c r="L880" s="20">
        <f t="shared" si="13"/>
        <v>43177</v>
      </c>
      <c r="M880" s="10"/>
    </row>
    <row r="881" spans="1:13" s="1" customFormat="1" x14ac:dyDescent="0.25">
      <c r="A881" t="s">
        <v>1322</v>
      </c>
      <c r="B881" t="s">
        <v>1323</v>
      </c>
      <c r="C881" t="s">
        <v>1310</v>
      </c>
      <c r="D881" t="s">
        <v>10</v>
      </c>
      <c r="E881">
        <v>2</v>
      </c>
      <c r="F881">
        <v>3</v>
      </c>
      <c r="G881">
        <v>3</v>
      </c>
      <c r="H881">
        <v>5</v>
      </c>
      <c r="I881"/>
      <c r="J881">
        <v>30579391.719999999</v>
      </c>
      <c r="K881" s="27">
        <v>43082</v>
      </c>
      <c r="L881" s="20">
        <f t="shared" si="13"/>
        <v>43172</v>
      </c>
      <c r="M881" s="10"/>
    </row>
    <row r="882" spans="1:13" s="1" customFormat="1" x14ac:dyDescent="0.25">
      <c r="A882" t="s">
        <v>1630</v>
      </c>
      <c r="B882" t="s">
        <v>1323</v>
      </c>
      <c r="C882" t="s">
        <v>1310</v>
      </c>
      <c r="D882" t="s">
        <v>10</v>
      </c>
      <c r="E882">
        <v>2</v>
      </c>
      <c r="F882">
        <v>3</v>
      </c>
      <c r="G882">
        <v>3</v>
      </c>
      <c r="H882">
        <v>5</v>
      </c>
      <c r="I882"/>
      <c r="J882">
        <v>69224582.319999993</v>
      </c>
      <c r="K882" s="27">
        <v>43136</v>
      </c>
      <c r="L882" s="20">
        <f t="shared" si="13"/>
        <v>43226</v>
      </c>
      <c r="M882" s="10"/>
    </row>
    <row r="883" spans="1:13" s="1" customFormat="1" x14ac:dyDescent="0.25">
      <c r="A883" t="s">
        <v>1334</v>
      </c>
      <c r="B883" t="s">
        <v>1184</v>
      </c>
      <c r="C883" t="s">
        <v>1310</v>
      </c>
      <c r="D883" t="s">
        <v>10</v>
      </c>
      <c r="E883">
        <v>2</v>
      </c>
      <c r="F883">
        <v>3</v>
      </c>
      <c r="G883">
        <v>3</v>
      </c>
      <c r="H883">
        <v>5</v>
      </c>
      <c r="I883"/>
      <c r="J883">
        <v>50493504.159999996</v>
      </c>
      <c r="K883" s="27">
        <v>43083</v>
      </c>
      <c r="L883" s="20">
        <f t="shared" si="13"/>
        <v>43173</v>
      </c>
      <c r="M883" s="10"/>
    </row>
    <row r="884" spans="1:13" s="1" customFormat="1" x14ac:dyDescent="0.25">
      <c r="A884" t="s">
        <v>599</v>
      </c>
      <c r="B884" t="s">
        <v>1423</v>
      </c>
      <c r="C884" t="s">
        <v>1424</v>
      </c>
      <c r="D884" t="s">
        <v>10</v>
      </c>
      <c r="E884">
        <v>2</v>
      </c>
      <c r="F884">
        <v>3</v>
      </c>
      <c r="G884">
        <v>3</v>
      </c>
      <c r="H884">
        <v>5</v>
      </c>
      <c r="I884"/>
      <c r="J884">
        <v>2128400</v>
      </c>
      <c r="K884" s="27">
        <v>43098</v>
      </c>
      <c r="L884" s="20">
        <f t="shared" si="13"/>
        <v>43188</v>
      </c>
      <c r="M884" s="10"/>
    </row>
    <row r="885" spans="1:13" s="1" customFormat="1" x14ac:dyDescent="0.25">
      <c r="A885" t="s">
        <v>1760</v>
      </c>
      <c r="B885" t="s">
        <v>1761</v>
      </c>
      <c r="C885" t="s">
        <v>1762</v>
      </c>
      <c r="D885" t="s">
        <v>10</v>
      </c>
      <c r="E885">
        <v>2</v>
      </c>
      <c r="F885">
        <v>3</v>
      </c>
      <c r="G885">
        <v>3</v>
      </c>
      <c r="H885">
        <v>5</v>
      </c>
      <c r="I885"/>
      <c r="J885">
        <v>176771970.97</v>
      </c>
      <c r="K885" s="27">
        <v>42788</v>
      </c>
      <c r="L885" s="20">
        <f t="shared" si="13"/>
        <v>42878</v>
      </c>
      <c r="M885" s="10"/>
    </row>
    <row r="886" spans="1:13" s="1" customFormat="1" x14ac:dyDescent="0.25">
      <c r="A886" t="s">
        <v>1592</v>
      </c>
      <c r="B886" t="s">
        <v>15</v>
      </c>
      <c r="C886" t="s">
        <v>1593</v>
      </c>
      <c r="D886" t="s">
        <v>10</v>
      </c>
      <c r="E886">
        <v>2</v>
      </c>
      <c r="F886">
        <v>3</v>
      </c>
      <c r="G886">
        <v>3</v>
      </c>
      <c r="H886">
        <v>5</v>
      </c>
      <c r="I886"/>
      <c r="J886">
        <v>1086800</v>
      </c>
      <c r="K886" s="27">
        <v>43138</v>
      </c>
      <c r="L886" s="20">
        <f t="shared" si="13"/>
        <v>43228</v>
      </c>
      <c r="M886" s="10"/>
    </row>
    <row r="887" spans="1:13" s="1" customFormat="1" x14ac:dyDescent="0.25">
      <c r="A887" t="s">
        <v>1557</v>
      </c>
      <c r="B887" t="s">
        <v>1184</v>
      </c>
      <c r="C887" t="s">
        <v>1310</v>
      </c>
      <c r="D887" t="s">
        <v>10</v>
      </c>
      <c r="E887">
        <v>2</v>
      </c>
      <c r="F887">
        <v>3</v>
      </c>
      <c r="G887">
        <v>3</v>
      </c>
      <c r="H887">
        <v>5</v>
      </c>
      <c r="I887"/>
      <c r="J887">
        <v>76569208.959999993</v>
      </c>
      <c r="K887" s="27">
        <v>43125</v>
      </c>
      <c r="L887" s="20">
        <f t="shared" si="13"/>
        <v>43215</v>
      </c>
      <c r="M887" s="10"/>
    </row>
    <row r="888" spans="1:13" s="1" customFormat="1" x14ac:dyDescent="0.25">
      <c r="A888" t="s">
        <v>1382</v>
      </c>
      <c r="B888" t="s">
        <v>1381</v>
      </c>
      <c r="C888" t="s">
        <v>1383</v>
      </c>
      <c r="D888" t="s">
        <v>10</v>
      </c>
      <c r="E888">
        <v>2</v>
      </c>
      <c r="F888">
        <v>3</v>
      </c>
      <c r="G888">
        <v>3</v>
      </c>
      <c r="H888">
        <v>5</v>
      </c>
      <c r="I888"/>
      <c r="J888">
        <v>89716677</v>
      </c>
      <c r="K888" s="27">
        <v>43087</v>
      </c>
      <c r="L888" s="20">
        <f t="shared" si="13"/>
        <v>43177</v>
      </c>
      <c r="M888" s="10"/>
    </row>
    <row r="889" spans="1:13" x14ac:dyDescent="0.25">
      <c r="B889" t="s">
        <v>211</v>
      </c>
      <c r="D889" t="s">
        <v>5</v>
      </c>
      <c r="E889">
        <v>2</v>
      </c>
      <c r="F889">
        <v>3</v>
      </c>
      <c r="G889">
        <v>5</v>
      </c>
      <c r="H889">
        <v>2</v>
      </c>
      <c r="J889">
        <f>SUM(J890:J890)</f>
        <v>297500.42</v>
      </c>
      <c r="K889" s="26"/>
      <c r="L889" s="22"/>
    </row>
    <row r="890" spans="1:13" x14ac:dyDescent="0.25">
      <c r="A890" t="s">
        <v>695</v>
      </c>
      <c r="B890" t="s">
        <v>91</v>
      </c>
      <c r="C890" t="s">
        <v>631</v>
      </c>
      <c r="D890" t="s">
        <v>10</v>
      </c>
      <c r="E890">
        <v>2</v>
      </c>
      <c r="F890">
        <v>3</v>
      </c>
      <c r="G890">
        <v>5</v>
      </c>
      <c r="H890">
        <v>2</v>
      </c>
      <c r="J890">
        <v>297500.42</v>
      </c>
      <c r="K890" s="27">
        <v>42695</v>
      </c>
      <c r="L890" s="20">
        <f t="shared" si="13"/>
        <v>42785</v>
      </c>
    </row>
    <row r="891" spans="1:13" x14ac:dyDescent="0.25">
      <c r="B891" t="s">
        <v>1190</v>
      </c>
      <c r="D891" t="s">
        <v>5</v>
      </c>
      <c r="E891">
        <v>2</v>
      </c>
      <c r="F891">
        <v>3</v>
      </c>
      <c r="G891">
        <v>5</v>
      </c>
      <c r="H891">
        <v>3</v>
      </c>
      <c r="J891">
        <f>SUM(J892:J896)</f>
        <v>3075924.88</v>
      </c>
      <c r="K891" s="26"/>
      <c r="L891" s="22"/>
    </row>
    <row r="892" spans="1:13" s="1" customFormat="1" x14ac:dyDescent="0.25">
      <c r="A892" t="s">
        <v>1082</v>
      </c>
      <c r="B892" t="s">
        <v>397</v>
      </c>
      <c r="C892" t="s">
        <v>1066</v>
      </c>
      <c r="D892" t="s">
        <v>10</v>
      </c>
      <c r="E892" t="s">
        <v>13</v>
      </c>
      <c r="F892" t="s">
        <v>30</v>
      </c>
      <c r="G892" t="s">
        <v>32</v>
      </c>
      <c r="H892">
        <v>3</v>
      </c>
      <c r="I892"/>
      <c r="J892">
        <v>650859.68000000005</v>
      </c>
      <c r="K892" s="27">
        <v>43039</v>
      </c>
      <c r="L892" s="20">
        <f t="shared" si="13"/>
        <v>43129</v>
      </c>
      <c r="M892" s="10"/>
    </row>
    <row r="893" spans="1:13" s="1" customFormat="1" x14ac:dyDescent="0.25">
      <c r="A893" t="s">
        <v>1338</v>
      </c>
      <c r="B893" t="s">
        <v>397</v>
      </c>
      <c r="C893" t="s">
        <v>1066</v>
      </c>
      <c r="D893" t="s">
        <v>10</v>
      </c>
      <c r="E893" t="s">
        <v>13</v>
      </c>
      <c r="F893" t="s">
        <v>30</v>
      </c>
      <c r="G893" t="s">
        <v>32</v>
      </c>
      <c r="H893">
        <v>3</v>
      </c>
      <c r="I893"/>
      <c r="J893">
        <v>758763.6</v>
      </c>
      <c r="K893" s="27">
        <v>43087</v>
      </c>
      <c r="L893" s="20">
        <f t="shared" si="13"/>
        <v>43177</v>
      </c>
      <c r="M893" s="10"/>
    </row>
    <row r="894" spans="1:13" s="1" customFormat="1" x14ac:dyDescent="0.25">
      <c r="A894" t="s">
        <v>1598</v>
      </c>
      <c r="B894" t="s">
        <v>397</v>
      </c>
      <c r="C894" t="s">
        <v>1066</v>
      </c>
      <c r="D894" t="s">
        <v>10</v>
      </c>
      <c r="E894" t="s">
        <v>13</v>
      </c>
      <c r="F894" t="s">
        <v>30</v>
      </c>
      <c r="G894" t="s">
        <v>32</v>
      </c>
      <c r="H894">
        <v>3</v>
      </c>
      <c r="I894"/>
      <c r="J894">
        <v>886864.4</v>
      </c>
      <c r="K894" s="27">
        <v>43131</v>
      </c>
      <c r="L894" s="20">
        <f t="shared" si="13"/>
        <v>43221</v>
      </c>
      <c r="M894" s="10"/>
    </row>
    <row r="895" spans="1:13" s="1" customFormat="1" x14ac:dyDescent="0.25">
      <c r="A895" t="s">
        <v>1746</v>
      </c>
      <c r="B895" t="s">
        <v>1214</v>
      </c>
      <c r="C895" t="s">
        <v>1066</v>
      </c>
      <c r="D895" t="s">
        <v>10</v>
      </c>
      <c r="E895" t="s">
        <v>13</v>
      </c>
      <c r="F895" t="s">
        <v>30</v>
      </c>
      <c r="G895" t="s">
        <v>32</v>
      </c>
      <c r="H895">
        <v>3</v>
      </c>
      <c r="I895"/>
      <c r="J895">
        <v>546741.19999999995</v>
      </c>
      <c r="K895" s="27">
        <v>43131</v>
      </c>
      <c r="L895" s="20">
        <f t="shared" si="13"/>
        <v>43221</v>
      </c>
      <c r="M895" s="10"/>
    </row>
    <row r="896" spans="1:13" s="6" customFormat="1" x14ac:dyDescent="0.25">
      <c r="A896" t="s">
        <v>1303</v>
      </c>
      <c r="B896" t="s">
        <v>397</v>
      </c>
      <c r="C896" t="s">
        <v>1066</v>
      </c>
      <c r="D896" t="s">
        <v>10</v>
      </c>
      <c r="E896" t="s">
        <v>13</v>
      </c>
      <c r="F896" t="s">
        <v>30</v>
      </c>
      <c r="G896" t="s">
        <v>32</v>
      </c>
      <c r="H896">
        <v>3</v>
      </c>
      <c r="I896"/>
      <c r="J896">
        <v>232696</v>
      </c>
      <c r="K896" s="42">
        <v>43081</v>
      </c>
      <c r="L896" s="20">
        <f t="shared" si="13"/>
        <v>43171</v>
      </c>
      <c r="M896" s="11"/>
    </row>
    <row r="897" spans="1:13" x14ac:dyDescent="0.25">
      <c r="B897" t="s">
        <v>212</v>
      </c>
      <c r="D897" t="s">
        <v>5</v>
      </c>
      <c r="E897">
        <v>2</v>
      </c>
      <c r="F897">
        <v>3</v>
      </c>
      <c r="G897">
        <v>5</v>
      </c>
      <c r="H897">
        <v>4</v>
      </c>
      <c r="J897">
        <f>SUM(J898:J898)</f>
        <v>134048</v>
      </c>
      <c r="K897" s="26"/>
      <c r="L897" s="22"/>
    </row>
    <row r="898" spans="1:13" s="1" customFormat="1" x14ac:dyDescent="0.25">
      <c r="A898" t="s">
        <v>1339</v>
      </c>
      <c r="B898" t="s">
        <v>388</v>
      </c>
      <c r="C898" t="s">
        <v>1340</v>
      </c>
      <c r="D898" t="s">
        <v>10</v>
      </c>
      <c r="E898">
        <v>2</v>
      </c>
      <c r="F898">
        <v>3</v>
      </c>
      <c r="G898">
        <v>5</v>
      </c>
      <c r="H898">
        <v>4</v>
      </c>
      <c r="I898"/>
      <c r="J898">
        <v>134048</v>
      </c>
      <c r="K898" s="27">
        <v>43098</v>
      </c>
      <c r="L898" s="20">
        <f t="shared" si="13"/>
        <v>43188</v>
      </c>
      <c r="M898" s="10"/>
    </row>
    <row r="899" spans="1:13" x14ac:dyDescent="0.25">
      <c r="B899" t="s">
        <v>213</v>
      </c>
      <c r="D899" t="s">
        <v>5</v>
      </c>
      <c r="E899">
        <v>2</v>
      </c>
      <c r="F899">
        <v>3</v>
      </c>
      <c r="G899">
        <v>5</v>
      </c>
      <c r="H899">
        <v>5</v>
      </c>
      <c r="J899">
        <f>SUM(J900:J910)</f>
        <v>44149570.999999985</v>
      </c>
      <c r="K899" s="26"/>
      <c r="L899" s="22"/>
    </row>
    <row r="900" spans="1:13" x14ac:dyDescent="0.25">
      <c r="A900" t="s">
        <v>1083</v>
      </c>
      <c r="B900" t="s">
        <v>341</v>
      </c>
      <c r="D900" t="s">
        <v>10</v>
      </c>
      <c r="E900">
        <v>2</v>
      </c>
      <c r="F900">
        <v>3</v>
      </c>
      <c r="G900">
        <v>5</v>
      </c>
      <c r="H900">
        <v>5</v>
      </c>
      <c r="J900">
        <v>710194.8</v>
      </c>
      <c r="K900" s="36">
        <v>43053</v>
      </c>
      <c r="L900" s="20">
        <f t="shared" si="13"/>
        <v>43143</v>
      </c>
    </row>
    <row r="901" spans="1:13" x14ac:dyDescent="0.25">
      <c r="A901" t="s">
        <v>296</v>
      </c>
      <c r="B901" t="s">
        <v>295</v>
      </c>
      <c r="D901" t="s">
        <v>10</v>
      </c>
      <c r="E901" t="s">
        <v>13</v>
      </c>
      <c r="F901" t="s">
        <v>30</v>
      </c>
      <c r="G901" t="s">
        <v>32</v>
      </c>
      <c r="H901" t="s">
        <v>32</v>
      </c>
      <c r="I901" t="s">
        <v>11</v>
      </c>
      <c r="J901">
        <v>7551.97</v>
      </c>
      <c r="K901" s="36">
        <v>41704</v>
      </c>
      <c r="L901" s="20">
        <f t="shared" ref="L901:L964" si="14">+K901+90</f>
        <v>41794</v>
      </c>
    </row>
    <row r="902" spans="1:13" x14ac:dyDescent="0.25">
      <c r="A902" t="s">
        <v>1174</v>
      </c>
      <c r="B902" t="s">
        <v>341</v>
      </c>
      <c r="C902" t="s">
        <v>1173</v>
      </c>
      <c r="D902" t="s">
        <v>10</v>
      </c>
      <c r="E902" t="s">
        <v>13</v>
      </c>
      <c r="F902" t="s">
        <v>30</v>
      </c>
      <c r="G902" t="s">
        <v>32</v>
      </c>
      <c r="H902" t="s">
        <v>32</v>
      </c>
      <c r="I902" t="s">
        <v>11</v>
      </c>
      <c r="J902">
        <v>2352094</v>
      </c>
      <c r="K902" s="36">
        <v>43038</v>
      </c>
      <c r="L902" s="20">
        <f t="shared" si="14"/>
        <v>43128</v>
      </c>
    </row>
    <row r="903" spans="1:13" x14ac:dyDescent="0.25">
      <c r="A903" t="s">
        <v>1216</v>
      </c>
      <c r="B903" t="s">
        <v>1217</v>
      </c>
      <c r="C903" t="s">
        <v>1218</v>
      </c>
      <c r="D903" t="s">
        <v>10</v>
      </c>
      <c r="E903" t="s">
        <v>13</v>
      </c>
      <c r="F903" t="s">
        <v>30</v>
      </c>
      <c r="G903" t="s">
        <v>32</v>
      </c>
      <c r="H903" t="s">
        <v>32</v>
      </c>
      <c r="I903" t="s">
        <v>11</v>
      </c>
      <c r="J903">
        <v>15686398.460000001</v>
      </c>
      <c r="K903" s="36">
        <v>43053</v>
      </c>
      <c r="L903" s="20">
        <f t="shared" si="14"/>
        <v>43143</v>
      </c>
    </row>
    <row r="904" spans="1:13" x14ac:dyDescent="0.25">
      <c r="A904" t="s">
        <v>1176</v>
      </c>
      <c r="B904" t="s">
        <v>341</v>
      </c>
      <c r="C904" t="s">
        <v>1173</v>
      </c>
      <c r="D904" t="s">
        <v>10</v>
      </c>
      <c r="E904" t="s">
        <v>13</v>
      </c>
      <c r="F904" t="s">
        <v>30</v>
      </c>
      <c r="G904" t="s">
        <v>32</v>
      </c>
      <c r="H904" t="s">
        <v>32</v>
      </c>
      <c r="I904" t="s">
        <v>11</v>
      </c>
      <c r="J904">
        <v>9408376</v>
      </c>
      <c r="K904" s="36">
        <v>43053</v>
      </c>
      <c r="L904" s="20">
        <f t="shared" si="14"/>
        <v>43143</v>
      </c>
    </row>
    <row r="905" spans="1:13" x14ac:dyDescent="0.25">
      <c r="A905" t="s">
        <v>601</v>
      </c>
      <c r="B905" t="s">
        <v>1219</v>
      </c>
      <c r="C905" t="s">
        <v>1218</v>
      </c>
      <c r="D905" t="s">
        <v>10</v>
      </c>
      <c r="E905" t="s">
        <v>13</v>
      </c>
      <c r="F905" t="s">
        <v>30</v>
      </c>
      <c r="G905" t="s">
        <v>32</v>
      </c>
      <c r="H905" t="s">
        <v>32</v>
      </c>
      <c r="I905" t="s">
        <v>11</v>
      </c>
      <c r="J905">
        <v>12117600.289999999</v>
      </c>
      <c r="K905" s="36">
        <v>43053</v>
      </c>
      <c r="L905" s="20">
        <f t="shared" si="14"/>
        <v>43143</v>
      </c>
    </row>
    <row r="906" spans="1:13" x14ac:dyDescent="0.25">
      <c r="A906" t="s">
        <v>1151</v>
      </c>
      <c r="B906" t="s">
        <v>1152</v>
      </c>
      <c r="C906" t="s">
        <v>1153</v>
      </c>
      <c r="D906" t="s">
        <v>10</v>
      </c>
      <c r="E906" t="s">
        <v>13</v>
      </c>
      <c r="F906" t="s">
        <v>30</v>
      </c>
      <c r="G906" t="s">
        <v>32</v>
      </c>
      <c r="H906" t="s">
        <v>32</v>
      </c>
      <c r="I906" t="s">
        <v>11</v>
      </c>
      <c r="J906">
        <v>1357042.48</v>
      </c>
      <c r="K906" s="36">
        <v>43041</v>
      </c>
      <c r="L906" s="20">
        <f t="shared" si="14"/>
        <v>43131</v>
      </c>
    </row>
    <row r="907" spans="1:13" x14ac:dyDescent="0.25">
      <c r="A907" t="s">
        <v>1668</v>
      </c>
      <c r="B907" t="s">
        <v>1669</v>
      </c>
      <c r="C907" t="s">
        <v>1153</v>
      </c>
      <c r="D907" t="s">
        <v>10</v>
      </c>
      <c r="E907" t="s">
        <v>13</v>
      </c>
      <c r="F907" t="s">
        <v>30</v>
      </c>
      <c r="G907" t="s">
        <v>32</v>
      </c>
      <c r="H907" t="s">
        <v>32</v>
      </c>
      <c r="I907" t="s">
        <v>11</v>
      </c>
      <c r="J907">
        <v>886144.48</v>
      </c>
      <c r="K907" s="36">
        <v>43147</v>
      </c>
      <c r="L907" s="20">
        <f t="shared" si="14"/>
        <v>43237</v>
      </c>
    </row>
    <row r="908" spans="1:13" x14ac:dyDescent="0.25">
      <c r="A908" t="s">
        <v>1115</v>
      </c>
      <c r="B908" t="s">
        <v>1667</v>
      </c>
      <c r="C908" t="s">
        <v>1153</v>
      </c>
      <c r="D908" t="s">
        <v>10</v>
      </c>
      <c r="E908" t="s">
        <v>13</v>
      </c>
      <c r="F908" t="s">
        <v>30</v>
      </c>
      <c r="G908" t="s">
        <v>32</v>
      </c>
      <c r="H908" t="s">
        <v>32</v>
      </c>
      <c r="I908" t="s">
        <v>11</v>
      </c>
      <c r="J908">
        <v>747888.72</v>
      </c>
      <c r="K908" s="36">
        <v>43144</v>
      </c>
      <c r="L908" s="20">
        <f t="shared" si="14"/>
        <v>43234</v>
      </c>
    </row>
    <row r="909" spans="1:13" x14ac:dyDescent="0.25">
      <c r="A909" t="s">
        <v>464</v>
      </c>
      <c r="B909" t="s">
        <v>1426</v>
      </c>
      <c r="C909" t="s">
        <v>465</v>
      </c>
      <c r="D909" t="s">
        <v>10</v>
      </c>
      <c r="E909" t="s">
        <v>13</v>
      </c>
      <c r="F909" t="s">
        <v>30</v>
      </c>
      <c r="G909" t="s">
        <v>32</v>
      </c>
      <c r="H909" t="s">
        <v>32</v>
      </c>
      <c r="I909" t="s">
        <v>11</v>
      </c>
      <c r="J909">
        <v>865294</v>
      </c>
      <c r="K909" s="36">
        <v>42996</v>
      </c>
      <c r="L909" s="20">
        <f t="shared" si="14"/>
        <v>43086</v>
      </c>
    </row>
    <row r="910" spans="1:13" x14ac:dyDescent="0.25">
      <c r="A910" t="s">
        <v>896</v>
      </c>
      <c r="B910" t="s">
        <v>198</v>
      </c>
      <c r="D910" t="s">
        <v>10</v>
      </c>
      <c r="E910">
        <v>2</v>
      </c>
      <c r="F910">
        <v>3</v>
      </c>
      <c r="G910">
        <v>5</v>
      </c>
      <c r="H910">
        <v>5</v>
      </c>
      <c r="J910">
        <v>10985.8</v>
      </c>
      <c r="K910" s="27">
        <v>42458</v>
      </c>
      <c r="L910" s="20">
        <f t="shared" si="14"/>
        <v>42548</v>
      </c>
    </row>
    <row r="911" spans="1:13" x14ac:dyDescent="0.25">
      <c r="B911" t="s">
        <v>214</v>
      </c>
      <c r="D911" t="s">
        <v>5</v>
      </c>
      <c r="E911">
        <v>2</v>
      </c>
      <c r="F911">
        <v>3</v>
      </c>
      <c r="G911">
        <v>6</v>
      </c>
      <c r="H911">
        <v>2</v>
      </c>
      <c r="I911">
        <v>0</v>
      </c>
      <c r="J911">
        <f>SUM(J912:J913)</f>
        <v>44029.08</v>
      </c>
      <c r="K911" s="26"/>
      <c r="L911" s="22"/>
    </row>
    <row r="912" spans="1:13" ht="15" customHeight="1" x14ac:dyDescent="0.25">
      <c r="A912" t="s">
        <v>296</v>
      </c>
      <c r="B912" t="s">
        <v>295</v>
      </c>
      <c r="D912" t="s">
        <v>10</v>
      </c>
      <c r="E912">
        <v>2</v>
      </c>
      <c r="F912">
        <v>3</v>
      </c>
      <c r="G912">
        <v>6</v>
      </c>
      <c r="H912">
        <v>2</v>
      </c>
      <c r="J912">
        <v>2729.08</v>
      </c>
      <c r="K912" s="36">
        <v>41704</v>
      </c>
      <c r="L912" s="20">
        <f t="shared" si="14"/>
        <v>41794</v>
      </c>
    </row>
    <row r="913" spans="1:12" x14ac:dyDescent="0.25">
      <c r="A913" t="s">
        <v>947</v>
      </c>
      <c r="B913" t="s">
        <v>196</v>
      </c>
      <c r="D913" t="s">
        <v>10</v>
      </c>
      <c r="E913">
        <v>2</v>
      </c>
      <c r="F913">
        <v>3</v>
      </c>
      <c r="G913">
        <v>6</v>
      </c>
      <c r="H913">
        <v>2</v>
      </c>
      <c r="J913">
        <f>35000*1.18</f>
        <v>41300</v>
      </c>
      <c r="K913" s="24">
        <v>42494</v>
      </c>
      <c r="L913" s="20">
        <f t="shared" si="14"/>
        <v>42584</v>
      </c>
    </row>
    <row r="914" spans="1:12" x14ac:dyDescent="0.25">
      <c r="B914" t="s">
        <v>215</v>
      </c>
      <c r="D914" t="s">
        <v>5</v>
      </c>
      <c r="E914">
        <v>2</v>
      </c>
      <c r="F914">
        <v>3</v>
      </c>
      <c r="G914">
        <v>6</v>
      </c>
      <c r="H914">
        <v>3</v>
      </c>
      <c r="I914" t="s">
        <v>11</v>
      </c>
      <c r="J914">
        <f>SUM(J915:J915)</f>
        <v>327345.78000000003</v>
      </c>
      <c r="K914" s="31"/>
      <c r="L914" s="22"/>
    </row>
    <row r="915" spans="1:12" ht="15" customHeight="1" x14ac:dyDescent="0.25">
      <c r="A915" t="s">
        <v>296</v>
      </c>
      <c r="B915" t="s">
        <v>295</v>
      </c>
      <c r="D915" t="s">
        <v>10</v>
      </c>
      <c r="E915" t="s">
        <v>13</v>
      </c>
      <c r="F915" t="s">
        <v>30</v>
      </c>
      <c r="G915" t="s">
        <v>33</v>
      </c>
      <c r="H915" t="s">
        <v>30</v>
      </c>
      <c r="I915" t="s">
        <v>11</v>
      </c>
      <c r="J915">
        <v>327345.78000000003</v>
      </c>
      <c r="K915" s="36">
        <v>41704</v>
      </c>
      <c r="L915" s="20">
        <f t="shared" si="14"/>
        <v>41794</v>
      </c>
    </row>
    <row r="916" spans="1:12" x14ac:dyDescent="0.25">
      <c r="B916" t="s">
        <v>216</v>
      </c>
      <c r="D916" t="s">
        <v>5</v>
      </c>
      <c r="E916">
        <v>2</v>
      </c>
      <c r="F916">
        <v>3</v>
      </c>
      <c r="G916">
        <v>6</v>
      </c>
      <c r="H916">
        <v>3</v>
      </c>
      <c r="I916">
        <v>3</v>
      </c>
      <c r="J916">
        <f>SUM(J917:J920)</f>
        <v>222506.7</v>
      </c>
      <c r="K916" s="40"/>
      <c r="L916" s="22"/>
    </row>
    <row r="917" spans="1:12" x14ac:dyDescent="0.25">
      <c r="A917" t="s">
        <v>1260</v>
      </c>
      <c r="B917" t="s">
        <v>217</v>
      </c>
      <c r="D917" t="s">
        <v>10</v>
      </c>
      <c r="E917">
        <v>2</v>
      </c>
      <c r="F917">
        <v>3</v>
      </c>
      <c r="G917">
        <v>6</v>
      </c>
      <c r="H917">
        <v>3</v>
      </c>
      <c r="I917">
        <v>3</v>
      </c>
      <c r="J917">
        <v>24030.7</v>
      </c>
      <c r="K917" s="24">
        <v>42629</v>
      </c>
      <c r="L917" s="20">
        <f t="shared" si="14"/>
        <v>42719</v>
      </c>
    </row>
    <row r="918" spans="1:12" x14ac:dyDescent="0.25">
      <c r="A918" t="s">
        <v>1723</v>
      </c>
      <c r="B918" t="s">
        <v>406</v>
      </c>
      <c r="C918" t="s">
        <v>1724</v>
      </c>
      <c r="D918" t="s">
        <v>10</v>
      </c>
      <c r="E918">
        <v>2</v>
      </c>
      <c r="F918">
        <v>3</v>
      </c>
      <c r="G918">
        <v>6</v>
      </c>
      <c r="H918">
        <v>3</v>
      </c>
      <c r="I918">
        <v>3</v>
      </c>
      <c r="J918">
        <v>98412</v>
      </c>
      <c r="K918" s="24">
        <v>43152</v>
      </c>
      <c r="L918" s="20">
        <f t="shared" si="14"/>
        <v>43242</v>
      </c>
    </row>
    <row r="919" spans="1:12" x14ac:dyDescent="0.25">
      <c r="A919" t="s">
        <v>947</v>
      </c>
      <c r="B919" t="s">
        <v>196</v>
      </c>
      <c r="D919" t="s">
        <v>10</v>
      </c>
      <c r="E919">
        <v>2</v>
      </c>
      <c r="F919">
        <v>3</v>
      </c>
      <c r="G919">
        <v>6</v>
      </c>
      <c r="H919">
        <v>3</v>
      </c>
      <c r="I919">
        <v>3</v>
      </c>
      <c r="J919">
        <f>3500*1.18</f>
        <v>4130</v>
      </c>
      <c r="K919" s="24">
        <v>42494</v>
      </c>
      <c r="L919" s="20">
        <f t="shared" si="14"/>
        <v>42584</v>
      </c>
    </row>
    <row r="920" spans="1:12" x14ac:dyDescent="0.25">
      <c r="A920" t="s">
        <v>693</v>
      </c>
      <c r="B920" t="s">
        <v>207</v>
      </c>
      <c r="C920" t="s">
        <v>694</v>
      </c>
      <c r="D920" t="s">
        <v>10</v>
      </c>
      <c r="E920">
        <v>2</v>
      </c>
      <c r="F920">
        <v>3</v>
      </c>
      <c r="G920">
        <v>6</v>
      </c>
      <c r="H920">
        <v>3</v>
      </c>
      <c r="I920">
        <v>3</v>
      </c>
      <c r="J920">
        <f>81300*1.18</f>
        <v>95934</v>
      </c>
      <c r="K920" s="27">
        <v>42759</v>
      </c>
      <c r="L920" s="20">
        <f t="shared" si="14"/>
        <v>42849</v>
      </c>
    </row>
    <row r="921" spans="1:12" x14ac:dyDescent="0.25">
      <c r="B921" t="s">
        <v>308</v>
      </c>
      <c r="D921" t="s">
        <v>5</v>
      </c>
      <c r="E921" t="s">
        <v>13</v>
      </c>
      <c r="F921" t="s">
        <v>30</v>
      </c>
      <c r="G921" t="s">
        <v>33</v>
      </c>
      <c r="H921" t="s">
        <v>30</v>
      </c>
      <c r="I921" t="s">
        <v>31</v>
      </c>
      <c r="J921">
        <f>SUM(J922:J922)</f>
        <v>16493.830000000002</v>
      </c>
      <c r="K921" s="26"/>
      <c r="L921" s="22"/>
    </row>
    <row r="922" spans="1:12" x14ac:dyDescent="0.25">
      <c r="A922" t="s">
        <v>296</v>
      </c>
      <c r="B922" t="s">
        <v>295</v>
      </c>
      <c r="D922" t="s">
        <v>10</v>
      </c>
      <c r="E922">
        <v>2</v>
      </c>
      <c r="F922">
        <v>3</v>
      </c>
      <c r="G922">
        <v>6</v>
      </c>
      <c r="H922">
        <v>3</v>
      </c>
      <c r="I922">
        <v>4</v>
      </c>
      <c r="J922">
        <v>16493.830000000002</v>
      </c>
      <c r="K922" s="36">
        <v>41704</v>
      </c>
      <c r="L922" s="20">
        <f t="shared" si="14"/>
        <v>41794</v>
      </c>
    </row>
    <row r="923" spans="1:12" x14ac:dyDescent="0.25">
      <c r="B923" t="s">
        <v>309</v>
      </c>
      <c r="D923" t="s">
        <v>5</v>
      </c>
      <c r="E923">
        <v>2</v>
      </c>
      <c r="F923">
        <v>3</v>
      </c>
      <c r="G923">
        <v>6</v>
      </c>
      <c r="H923">
        <v>3</v>
      </c>
      <c r="I923">
        <v>5</v>
      </c>
      <c r="J923">
        <f>SUM(J924:J924)</f>
        <v>286311.33</v>
      </c>
      <c r="K923" s="40"/>
      <c r="L923" s="20"/>
    </row>
    <row r="924" spans="1:12" x14ac:dyDescent="0.25">
      <c r="A924" t="s">
        <v>296</v>
      </c>
      <c r="B924" t="s">
        <v>295</v>
      </c>
      <c r="D924" t="s">
        <v>10</v>
      </c>
      <c r="E924" t="s">
        <v>13</v>
      </c>
      <c r="F924" t="s">
        <v>30</v>
      </c>
      <c r="G924" t="s">
        <v>33</v>
      </c>
      <c r="H924" t="s">
        <v>30</v>
      </c>
      <c r="I924" t="s">
        <v>32</v>
      </c>
      <c r="J924">
        <f>9926.03+276385.3</f>
        <v>286311.33</v>
      </c>
      <c r="K924" s="36">
        <v>41704</v>
      </c>
      <c r="L924" s="20">
        <f t="shared" si="14"/>
        <v>41794</v>
      </c>
    </row>
    <row r="925" spans="1:12" x14ac:dyDescent="0.25">
      <c r="B925" t="s">
        <v>218</v>
      </c>
      <c r="D925" t="s">
        <v>5</v>
      </c>
      <c r="E925" t="s">
        <v>13</v>
      </c>
      <c r="F925" t="s">
        <v>30</v>
      </c>
      <c r="G925" t="s">
        <v>33</v>
      </c>
      <c r="H925" t="s">
        <v>30</v>
      </c>
      <c r="I925" t="s">
        <v>33</v>
      </c>
      <c r="J925">
        <f>SUM(J926:J926)</f>
        <v>21143.27</v>
      </c>
      <c r="K925" s="40"/>
      <c r="L925" s="22"/>
    </row>
    <row r="926" spans="1:12" x14ac:dyDescent="0.25">
      <c r="A926" t="s">
        <v>296</v>
      </c>
      <c r="B926" t="s">
        <v>295</v>
      </c>
      <c r="D926" t="s">
        <v>10</v>
      </c>
      <c r="E926">
        <v>2</v>
      </c>
      <c r="F926">
        <v>3</v>
      </c>
      <c r="G926">
        <v>6</v>
      </c>
      <c r="H926">
        <v>3</v>
      </c>
      <c r="I926">
        <v>6</v>
      </c>
      <c r="J926">
        <v>21143.27</v>
      </c>
      <c r="K926" s="36">
        <v>41704</v>
      </c>
      <c r="L926" s="20">
        <f t="shared" si="14"/>
        <v>41794</v>
      </c>
    </row>
    <row r="927" spans="1:12" x14ac:dyDescent="0.25">
      <c r="B927" t="s">
        <v>310</v>
      </c>
      <c r="D927" t="s">
        <v>5</v>
      </c>
      <c r="E927">
        <v>2</v>
      </c>
      <c r="F927">
        <v>3</v>
      </c>
      <c r="G927">
        <v>6</v>
      </c>
      <c r="H927">
        <v>4</v>
      </c>
      <c r="I927">
        <v>4</v>
      </c>
      <c r="J927">
        <f>SUM(J928:J928)</f>
        <v>375155.06</v>
      </c>
      <c r="K927" s="40"/>
      <c r="L927" s="22"/>
    </row>
    <row r="928" spans="1:12" x14ac:dyDescent="0.25">
      <c r="A928" t="s">
        <v>296</v>
      </c>
      <c r="B928" t="s">
        <v>295</v>
      </c>
      <c r="D928" t="s">
        <v>10</v>
      </c>
      <c r="E928">
        <v>2</v>
      </c>
      <c r="F928">
        <v>3</v>
      </c>
      <c r="G928">
        <v>6</v>
      </c>
      <c r="H928">
        <v>4</v>
      </c>
      <c r="I928">
        <v>4</v>
      </c>
      <c r="J928">
        <f>280243.2+94911.86</f>
        <v>375155.06</v>
      </c>
      <c r="K928" s="36">
        <v>41704</v>
      </c>
      <c r="L928" s="20">
        <f t="shared" si="14"/>
        <v>41794</v>
      </c>
    </row>
    <row r="929" spans="1:13" x14ac:dyDescent="0.25">
      <c r="B929" t="s">
        <v>219</v>
      </c>
      <c r="D929" t="s">
        <v>5</v>
      </c>
      <c r="E929">
        <v>2</v>
      </c>
      <c r="F929">
        <v>3</v>
      </c>
      <c r="G929">
        <v>7</v>
      </c>
      <c r="H929">
        <v>1</v>
      </c>
      <c r="I929">
        <v>1</v>
      </c>
      <c r="J929">
        <f>SUM(J930:J933)</f>
        <v>6638140</v>
      </c>
      <c r="K929" s="40"/>
      <c r="L929" s="20"/>
    </row>
    <row r="930" spans="1:13" s="1" customFormat="1" x14ac:dyDescent="0.25">
      <c r="A930" t="s">
        <v>998</v>
      </c>
      <c r="B930" t="s">
        <v>0</v>
      </c>
      <c r="C930" t="s">
        <v>999</v>
      </c>
      <c r="D930" t="s">
        <v>10</v>
      </c>
      <c r="E930">
        <v>2</v>
      </c>
      <c r="F930">
        <v>3</v>
      </c>
      <c r="G930">
        <v>7</v>
      </c>
      <c r="H930">
        <v>1</v>
      </c>
      <c r="I930">
        <v>1</v>
      </c>
      <c r="J930">
        <v>1073600</v>
      </c>
      <c r="K930" s="27">
        <v>41934</v>
      </c>
      <c r="L930" s="20">
        <f t="shared" si="14"/>
        <v>42024</v>
      </c>
      <c r="M930" s="10"/>
    </row>
    <row r="931" spans="1:13" s="1" customFormat="1" x14ac:dyDescent="0.25">
      <c r="A931" t="s">
        <v>1181</v>
      </c>
      <c r="B931" t="s">
        <v>1182</v>
      </c>
      <c r="C931" t="s">
        <v>1148</v>
      </c>
      <c r="D931" t="s">
        <v>10</v>
      </c>
      <c r="E931">
        <v>2</v>
      </c>
      <c r="F931">
        <v>3</v>
      </c>
      <c r="G931">
        <v>7</v>
      </c>
      <c r="H931">
        <v>1</v>
      </c>
      <c r="I931">
        <v>1</v>
      </c>
      <c r="J931">
        <v>2422500</v>
      </c>
      <c r="K931" s="27">
        <v>43039</v>
      </c>
      <c r="L931" s="20">
        <f t="shared" si="14"/>
        <v>43129</v>
      </c>
      <c r="M931" s="10"/>
    </row>
    <row r="932" spans="1:13" s="1" customFormat="1" x14ac:dyDescent="0.25">
      <c r="A932" t="s">
        <v>1730</v>
      </c>
      <c r="B932" t="s">
        <v>1731</v>
      </c>
      <c r="C932" t="s">
        <v>1148</v>
      </c>
      <c r="D932" t="s">
        <v>10</v>
      </c>
      <c r="E932">
        <v>2</v>
      </c>
      <c r="F932">
        <v>3</v>
      </c>
      <c r="G932">
        <v>7</v>
      </c>
      <c r="H932">
        <v>1</v>
      </c>
      <c r="I932">
        <v>1</v>
      </c>
      <c r="J932">
        <v>3000000</v>
      </c>
      <c r="K932" s="27">
        <v>42898</v>
      </c>
      <c r="L932" s="20">
        <f t="shared" si="14"/>
        <v>42988</v>
      </c>
      <c r="M932" s="10"/>
    </row>
    <row r="933" spans="1:13" s="5" customFormat="1" x14ac:dyDescent="0.25">
      <c r="A933" t="s">
        <v>949</v>
      </c>
      <c r="B933" t="s">
        <v>34</v>
      </c>
      <c r="C933" t="s">
        <v>1148</v>
      </c>
      <c r="D933" t="s">
        <v>10</v>
      </c>
      <c r="E933">
        <v>2</v>
      </c>
      <c r="F933">
        <v>3</v>
      </c>
      <c r="G933">
        <v>7</v>
      </c>
      <c r="H933">
        <v>1</v>
      </c>
      <c r="I933">
        <v>1</v>
      </c>
      <c r="J933">
        <v>142040</v>
      </c>
      <c r="K933" s="23">
        <v>42607</v>
      </c>
      <c r="L933" s="20">
        <f t="shared" si="14"/>
        <v>42697</v>
      </c>
      <c r="M933" s="16"/>
    </row>
    <row r="934" spans="1:13" x14ac:dyDescent="0.25">
      <c r="B934" t="s">
        <v>220</v>
      </c>
      <c r="D934" t="s">
        <v>5</v>
      </c>
      <c r="E934" t="s">
        <v>13</v>
      </c>
      <c r="F934" t="s">
        <v>30</v>
      </c>
      <c r="G934" t="s">
        <v>18</v>
      </c>
      <c r="H934" t="s">
        <v>11</v>
      </c>
      <c r="I934" t="s">
        <v>13</v>
      </c>
      <c r="J934">
        <f>SUM(J935:J935)</f>
        <v>152430.97</v>
      </c>
      <c r="K934" s="33"/>
      <c r="L934" s="22"/>
    </row>
    <row r="935" spans="1:13" s="3" customFormat="1" x14ac:dyDescent="0.25">
      <c r="A935" t="s">
        <v>1103</v>
      </c>
      <c r="B935" t="s">
        <v>369</v>
      </c>
      <c r="C935"/>
      <c r="D935" t="s">
        <v>10</v>
      </c>
      <c r="E935">
        <v>2</v>
      </c>
      <c r="F935">
        <v>3</v>
      </c>
      <c r="G935">
        <v>7</v>
      </c>
      <c r="H935">
        <v>1</v>
      </c>
      <c r="I935">
        <v>2</v>
      </c>
      <c r="J935">
        <v>152430.97</v>
      </c>
      <c r="K935" s="27">
        <v>42898</v>
      </c>
      <c r="L935" s="20">
        <f t="shared" si="14"/>
        <v>42988</v>
      </c>
      <c r="M935" s="13"/>
    </row>
    <row r="936" spans="1:13" x14ac:dyDescent="0.25">
      <c r="B936" t="s">
        <v>221</v>
      </c>
      <c r="D936" t="s">
        <v>5</v>
      </c>
      <c r="E936">
        <v>2</v>
      </c>
      <c r="F936">
        <v>3</v>
      </c>
      <c r="G936">
        <v>7</v>
      </c>
      <c r="H936">
        <v>1</v>
      </c>
      <c r="I936">
        <v>5</v>
      </c>
      <c r="J936">
        <f>SUM(J937:J938)</f>
        <v>318320</v>
      </c>
      <c r="K936" s="49"/>
      <c r="L936" s="22"/>
    </row>
    <row r="937" spans="1:13" x14ac:dyDescent="0.25">
      <c r="A937" t="s">
        <v>793</v>
      </c>
      <c r="B937" t="s">
        <v>34</v>
      </c>
      <c r="D937" t="s">
        <v>10</v>
      </c>
      <c r="E937">
        <v>2</v>
      </c>
      <c r="F937">
        <v>3</v>
      </c>
      <c r="G937">
        <v>7</v>
      </c>
      <c r="H937">
        <v>1</v>
      </c>
      <c r="I937">
        <v>5</v>
      </c>
      <c r="J937">
        <v>176120</v>
      </c>
      <c r="K937" s="23">
        <v>42606</v>
      </c>
      <c r="L937" s="20">
        <f t="shared" si="14"/>
        <v>42696</v>
      </c>
    </row>
    <row r="938" spans="1:13" x14ac:dyDescent="0.25">
      <c r="A938" t="s">
        <v>794</v>
      </c>
      <c r="B938" t="s">
        <v>34</v>
      </c>
      <c r="D938" t="s">
        <v>10</v>
      </c>
      <c r="E938">
        <v>2</v>
      </c>
      <c r="F938">
        <v>3</v>
      </c>
      <c r="G938">
        <v>7</v>
      </c>
      <c r="H938">
        <v>1</v>
      </c>
      <c r="I938">
        <v>5</v>
      </c>
      <c r="J938">
        <v>142200</v>
      </c>
      <c r="K938" s="23">
        <v>42608</v>
      </c>
      <c r="L938" s="20">
        <f t="shared" si="14"/>
        <v>42698</v>
      </c>
    </row>
    <row r="939" spans="1:13" x14ac:dyDescent="0.25">
      <c r="B939" t="s">
        <v>222</v>
      </c>
      <c r="D939" t="s">
        <v>5</v>
      </c>
      <c r="E939">
        <v>2</v>
      </c>
      <c r="F939">
        <v>3</v>
      </c>
      <c r="G939">
        <v>7</v>
      </c>
      <c r="H939">
        <v>2</v>
      </c>
      <c r="I939">
        <v>5</v>
      </c>
      <c r="J939">
        <f>SUM(J940:J941)</f>
        <v>785772.75</v>
      </c>
      <c r="K939" s="26"/>
      <c r="L939" s="22"/>
    </row>
    <row r="940" spans="1:13" x14ac:dyDescent="0.25">
      <c r="A940" t="s">
        <v>296</v>
      </c>
      <c r="B940" t="s">
        <v>295</v>
      </c>
      <c r="D940" t="s">
        <v>10</v>
      </c>
      <c r="E940">
        <v>2</v>
      </c>
      <c r="F940">
        <v>3</v>
      </c>
      <c r="G940">
        <v>7</v>
      </c>
      <c r="H940">
        <v>2</v>
      </c>
      <c r="I940">
        <v>5</v>
      </c>
      <c r="J940">
        <v>156832.75</v>
      </c>
      <c r="K940" s="36">
        <v>41704</v>
      </c>
      <c r="L940" s="20">
        <f t="shared" si="14"/>
        <v>41794</v>
      </c>
    </row>
    <row r="941" spans="1:13" x14ac:dyDescent="0.25">
      <c r="A941" t="s">
        <v>696</v>
      </c>
      <c r="B941" t="s">
        <v>223</v>
      </c>
      <c r="C941" t="s">
        <v>697</v>
      </c>
      <c r="D941" t="s">
        <v>10</v>
      </c>
      <c r="E941">
        <v>2</v>
      </c>
      <c r="F941">
        <v>3</v>
      </c>
      <c r="G941">
        <v>7</v>
      </c>
      <c r="H941">
        <v>2</v>
      </c>
      <c r="I941">
        <v>5</v>
      </c>
      <c r="J941">
        <v>628940</v>
      </c>
      <c r="K941" s="27">
        <v>42576</v>
      </c>
      <c r="L941" s="20">
        <f t="shared" si="14"/>
        <v>42666</v>
      </c>
    </row>
    <row r="942" spans="1:13" s="8" customFormat="1" x14ac:dyDescent="0.25">
      <c r="A942"/>
      <c r="B942" t="s">
        <v>342</v>
      </c>
      <c r="C942"/>
      <c r="D942" t="s">
        <v>5</v>
      </c>
      <c r="E942">
        <v>2</v>
      </c>
      <c r="F942">
        <v>3</v>
      </c>
      <c r="G942">
        <v>7</v>
      </c>
      <c r="H942">
        <v>2</v>
      </c>
      <c r="I942" t="s">
        <v>33</v>
      </c>
      <c r="J942">
        <f>SUM(J943:J943)</f>
        <v>138345.29999999999</v>
      </c>
      <c r="K942" s="50"/>
      <c r="L942" s="22"/>
      <c r="M942" s="17"/>
    </row>
    <row r="943" spans="1:13" x14ac:dyDescent="0.25">
      <c r="A943" t="s">
        <v>441</v>
      </c>
      <c r="B943" t="s">
        <v>1567</v>
      </c>
      <c r="C943" t="s">
        <v>1568</v>
      </c>
      <c r="D943" t="s">
        <v>10</v>
      </c>
      <c r="E943">
        <v>2</v>
      </c>
      <c r="F943">
        <v>3</v>
      </c>
      <c r="G943">
        <v>7</v>
      </c>
      <c r="H943">
        <v>2</v>
      </c>
      <c r="I943">
        <v>6</v>
      </c>
      <c r="J943">
        <v>138345.29999999999</v>
      </c>
      <c r="K943" s="27">
        <v>43123</v>
      </c>
      <c r="L943" s="20">
        <f t="shared" si="14"/>
        <v>43213</v>
      </c>
    </row>
    <row r="944" spans="1:13" x14ac:dyDescent="0.25">
      <c r="B944" t="s">
        <v>224</v>
      </c>
      <c r="D944" t="s">
        <v>5</v>
      </c>
      <c r="E944">
        <v>2</v>
      </c>
      <c r="F944">
        <v>3</v>
      </c>
      <c r="G944">
        <v>9</v>
      </c>
      <c r="H944">
        <v>1</v>
      </c>
      <c r="I944">
        <v>0</v>
      </c>
      <c r="J944">
        <f>SUM(J945:J950)</f>
        <v>1716069.2</v>
      </c>
      <c r="K944" s="26"/>
      <c r="L944" s="22"/>
    </row>
    <row r="945" spans="1:12" x14ac:dyDescent="0.25">
      <c r="A945" t="s">
        <v>896</v>
      </c>
      <c r="B945" t="s">
        <v>198</v>
      </c>
      <c r="D945" t="s">
        <v>10</v>
      </c>
      <c r="E945">
        <v>2</v>
      </c>
      <c r="F945">
        <v>3</v>
      </c>
      <c r="G945">
        <v>9</v>
      </c>
      <c r="H945">
        <v>1</v>
      </c>
      <c r="J945">
        <v>6230.4</v>
      </c>
      <c r="K945" s="27">
        <v>42458</v>
      </c>
      <c r="L945" s="20">
        <f t="shared" si="14"/>
        <v>42548</v>
      </c>
    </row>
    <row r="946" spans="1:12" x14ac:dyDescent="0.25">
      <c r="A946" t="s">
        <v>620</v>
      </c>
      <c r="B946" t="s">
        <v>1306</v>
      </c>
      <c r="C946" t="s">
        <v>1307</v>
      </c>
      <c r="D946" t="s">
        <v>10</v>
      </c>
      <c r="E946">
        <v>2</v>
      </c>
      <c r="F946">
        <v>3</v>
      </c>
      <c r="G946">
        <v>9</v>
      </c>
      <c r="H946">
        <v>1</v>
      </c>
      <c r="J946">
        <v>122897</v>
      </c>
      <c r="K946" s="27">
        <v>43089</v>
      </c>
      <c r="L946" s="20">
        <f t="shared" si="14"/>
        <v>43179</v>
      </c>
    </row>
    <row r="947" spans="1:12" x14ac:dyDescent="0.25">
      <c r="A947" t="s">
        <v>1168</v>
      </c>
      <c r="B947" t="s">
        <v>1169</v>
      </c>
      <c r="C947" t="s">
        <v>1307</v>
      </c>
      <c r="D947" t="s">
        <v>10</v>
      </c>
      <c r="E947">
        <v>2</v>
      </c>
      <c r="F947">
        <v>3</v>
      </c>
      <c r="G947">
        <v>9</v>
      </c>
      <c r="H947">
        <v>1</v>
      </c>
      <c r="J947">
        <v>152515</v>
      </c>
      <c r="K947" s="24">
        <v>43033</v>
      </c>
      <c r="L947" s="20">
        <f t="shared" si="14"/>
        <v>43123</v>
      </c>
    </row>
    <row r="948" spans="1:12" x14ac:dyDescent="0.25">
      <c r="A948" t="s">
        <v>1484</v>
      </c>
      <c r="B948" t="s">
        <v>1379</v>
      </c>
      <c r="C948" t="s">
        <v>1307</v>
      </c>
      <c r="D948" t="s">
        <v>10</v>
      </c>
      <c r="E948">
        <v>2</v>
      </c>
      <c r="F948">
        <v>3</v>
      </c>
      <c r="G948">
        <v>9</v>
      </c>
      <c r="H948">
        <v>1</v>
      </c>
      <c r="J948">
        <v>743133.32</v>
      </c>
      <c r="K948" s="24">
        <v>43112</v>
      </c>
      <c r="L948" s="20">
        <f t="shared" si="14"/>
        <v>43202</v>
      </c>
    </row>
    <row r="949" spans="1:12" x14ac:dyDescent="0.25">
      <c r="A949" t="s">
        <v>1341</v>
      </c>
      <c r="B949" t="s">
        <v>1426</v>
      </c>
      <c r="C949" t="s">
        <v>1307</v>
      </c>
      <c r="D949" t="s">
        <v>10</v>
      </c>
      <c r="E949">
        <v>2</v>
      </c>
      <c r="F949">
        <v>3</v>
      </c>
      <c r="G949">
        <v>9</v>
      </c>
      <c r="H949">
        <v>1</v>
      </c>
      <c r="J949">
        <v>249835.5</v>
      </c>
      <c r="K949" s="24">
        <v>43112</v>
      </c>
      <c r="L949" s="20">
        <f t="shared" si="14"/>
        <v>43202</v>
      </c>
    </row>
    <row r="950" spans="1:12" x14ac:dyDescent="0.25">
      <c r="A950" t="s">
        <v>225</v>
      </c>
      <c r="B950" t="s">
        <v>40</v>
      </c>
      <c r="D950" t="s">
        <v>10</v>
      </c>
      <c r="E950">
        <v>2</v>
      </c>
      <c r="F950">
        <v>3</v>
      </c>
      <c r="G950">
        <v>9</v>
      </c>
      <c r="H950">
        <v>1</v>
      </c>
      <c r="J950">
        <v>441457.98</v>
      </c>
      <c r="K950" s="24">
        <v>43112</v>
      </c>
      <c r="L950" s="20">
        <f t="shared" si="14"/>
        <v>43202</v>
      </c>
    </row>
    <row r="951" spans="1:12" x14ac:dyDescent="0.25">
      <c r="B951" t="s">
        <v>226</v>
      </c>
      <c r="D951" t="s">
        <v>5</v>
      </c>
      <c r="E951">
        <v>2</v>
      </c>
      <c r="F951">
        <v>3</v>
      </c>
      <c r="G951">
        <v>9</v>
      </c>
      <c r="H951">
        <v>2</v>
      </c>
      <c r="J951">
        <f>SUM(J952:J968)</f>
        <v>46325209.168999992</v>
      </c>
      <c r="K951" s="26"/>
      <c r="L951" s="22"/>
    </row>
    <row r="952" spans="1:12" x14ac:dyDescent="0.25">
      <c r="A952" t="s">
        <v>896</v>
      </c>
      <c r="B952" t="s">
        <v>198</v>
      </c>
      <c r="D952" t="s">
        <v>10</v>
      </c>
      <c r="E952">
        <v>2</v>
      </c>
      <c r="F952">
        <v>3</v>
      </c>
      <c r="G952">
        <v>9</v>
      </c>
      <c r="H952">
        <v>2</v>
      </c>
      <c r="J952">
        <v>27033.8</v>
      </c>
      <c r="K952" s="27">
        <v>42458</v>
      </c>
      <c r="L952" s="20">
        <f t="shared" si="14"/>
        <v>42548</v>
      </c>
    </row>
    <row r="953" spans="1:12" x14ac:dyDescent="0.25">
      <c r="A953" t="s">
        <v>1090</v>
      </c>
      <c r="B953" t="s">
        <v>1560</v>
      </c>
      <c r="D953" t="s">
        <v>10</v>
      </c>
      <c r="E953">
        <v>2</v>
      </c>
      <c r="F953">
        <v>3</v>
      </c>
      <c r="G953">
        <v>9</v>
      </c>
      <c r="H953">
        <v>2</v>
      </c>
      <c r="J953">
        <v>3587</v>
      </c>
      <c r="K953" s="27">
        <v>42899</v>
      </c>
      <c r="L953" s="20">
        <f t="shared" si="14"/>
        <v>42989</v>
      </c>
    </row>
    <row r="954" spans="1:12" x14ac:dyDescent="0.25">
      <c r="A954" t="s">
        <v>1067</v>
      </c>
      <c r="B954" t="s">
        <v>204</v>
      </c>
      <c r="D954" t="s">
        <v>10</v>
      </c>
      <c r="E954">
        <v>2</v>
      </c>
      <c r="F954">
        <v>3</v>
      </c>
      <c r="G954">
        <v>9</v>
      </c>
      <c r="H954">
        <v>2</v>
      </c>
      <c r="J954">
        <f>(78475+124277.55-13975)*1.18+(11266+13975)</f>
        <v>247998.50899999996</v>
      </c>
      <c r="K954" s="48">
        <v>42601</v>
      </c>
      <c r="L954" s="20">
        <f t="shared" si="14"/>
        <v>42691</v>
      </c>
    </row>
    <row r="955" spans="1:12" x14ac:dyDescent="0.25">
      <c r="A955" t="s">
        <v>720</v>
      </c>
      <c r="B955" t="s">
        <v>0</v>
      </c>
      <c r="C955" t="s">
        <v>721</v>
      </c>
      <c r="D955" t="s">
        <v>10</v>
      </c>
      <c r="E955">
        <v>2</v>
      </c>
      <c r="F955">
        <v>3</v>
      </c>
      <c r="G955">
        <v>9</v>
      </c>
      <c r="H955">
        <v>2</v>
      </c>
      <c r="J955">
        <v>1689600</v>
      </c>
      <c r="K955" s="42">
        <v>41988</v>
      </c>
      <c r="L955" s="20">
        <f t="shared" si="14"/>
        <v>42078</v>
      </c>
    </row>
    <row r="956" spans="1:12" x14ac:dyDescent="0.25">
      <c r="A956" t="s">
        <v>412</v>
      </c>
      <c r="B956" t="s">
        <v>0</v>
      </c>
      <c r="D956" t="s">
        <v>10</v>
      </c>
      <c r="E956">
        <v>2</v>
      </c>
      <c r="F956">
        <v>3</v>
      </c>
      <c r="G956">
        <v>9</v>
      </c>
      <c r="H956">
        <v>2</v>
      </c>
      <c r="J956">
        <v>39585330</v>
      </c>
      <c r="K956" s="48">
        <v>42944</v>
      </c>
      <c r="L956" s="20">
        <f t="shared" si="14"/>
        <v>43034</v>
      </c>
    </row>
    <row r="957" spans="1:12" x14ac:dyDescent="0.25">
      <c r="A957" t="s">
        <v>478</v>
      </c>
      <c r="B957" t="s">
        <v>1379</v>
      </c>
      <c r="C957" t="s">
        <v>479</v>
      </c>
      <c r="D957" t="s">
        <v>10</v>
      </c>
      <c r="E957">
        <v>2</v>
      </c>
      <c r="F957">
        <v>3</v>
      </c>
      <c r="G957">
        <v>9</v>
      </c>
      <c r="H957">
        <v>2</v>
      </c>
      <c r="J957">
        <v>805998.46</v>
      </c>
      <c r="K957" s="48">
        <v>42984</v>
      </c>
      <c r="L957" s="20">
        <f t="shared" si="14"/>
        <v>43074</v>
      </c>
    </row>
    <row r="958" spans="1:12" x14ac:dyDescent="0.25">
      <c r="A958" t="s">
        <v>1197</v>
      </c>
      <c r="B958" t="s">
        <v>1426</v>
      </c>
      <c r="C958" t="s">
        <v>1198</v>
      </c>
      <c r="D958" t="s">
        <v>10</v>
      </c>
      <c r="E958">
        <v>2</v>
      </c>
      <c r="F958">
        <v>3</v>
      </c>
      <c r="G958">
        <v>9</v>
      </c>
      <c r="H958">
        <v>2</v>
      </c>
      <c r="J958">
        <v>574540.92000000004</v>
      </c>
      <c r="K958" s="48">
        <v>43048</v>
      </c>
      <c r="L958" s="20">
        <f t="shared" si="14"/>
        <v>43138</v>
      </c>
    </row>
    <row r="959" spans="1:12" x14ac:dyDescent="0.25">
      <c r="A959" t="s">
        <v>231</v>
      </c>
      <c r="B959" t="s">
        <v>230</v>
      </c>
      <c r="D959" t="s">
        <v>10</v>
      </c>
      <c r="E959">
        <v>2</v>
      </c>
      <c r="F959">
        <v>3</v>
      </c>
      <c r="G959">
        <v>9</v>
      </c>
      <c r="H959">
        <v>2</v>
      </c>
      <c r="J959">
        <v>91719</v>
      </c>
      <c r="K959" s="27">
        <v>42671</v>
      </c>
      <c r="L959" s="20">
        <f t="shared" si="14"/>
        <v>42761</v>
      </c>
    </row>
    <row r="960" spans="1:12" x14ac:dyDescent="0.25">
      <c r="A960" t="s">
        <v>695</v>
      </c>
      <c r="B960" t="s">
        <v>91</v>
      </c>
      <c r="C960" t="s">
        <v>631</v>
      </c>
      <c r="D960" t="s">
        <v>10</v>
      </c>
      <c r="E960">
        <v>2</v>
      </c>
      <c r="F960">
        <v>3</v>
      </c>
      <c r="G960">
        <v>9</v>
      </c>
      <c r="H960">
        <v>2</v>
      </c>
      <c r="J960">
        <v>67501.899999999994</v>
      </c>
      <c r="K960" s="27">
        <v>42695</v>
      </c>
      <c r="L960" s="20">
        <f t="shared" si="14"/>
        <v>42785</v>
      </c>
    </row>
    <row r="961" spans="1:12" x14ac:dyDescent="0.25">
      <c r="A961" t="s">
        <v>232</v>
      </c>
      <c r="B961" t="s">
        <v>230</v>
      </c>
      <c r="D961" t="s">
        <v>10</v>
      </c>
      <c r="E961">
        <v>2</v>
      </c>
      <c r="F961">
        <v>3</v>
      </c>
      <c r="G961">
        <v>9</v>
      </c>
      <c r="H961">
        <v>2</v>
      </c>
      <c r="J961">
        <v>631602</v>
      </c>
      <c r="K961" s="27">
        <v>42718</v>
      </c>
      <c r="L961" s="20">
        <f t="shared" si="14"/>
        <v>42808</v>
      </c>
    </row>
    <row r="962" spans="1:12" x14ac:dyDescent="0.25">
      <c r="A962" t="s">
        <v>630</v>
      </c>
      <c r="B962" t="s">
        <v>228</v>
      </c>
      <c r="C962" t="s">
        <v>631</v>
      </c>
      <c r="D962" t="s">
        <v>10</v>
      </c>
      <c r="E962">
        <v>2</v>
      </c>
      <c r="F962">
        <v>3</v>
      </c>
      <c r="G962">
        <v>9</v>
      </c>
      <c r="H962">
        <v>2</v>
      </c>
      <c r="J962">
        <f>6097*1.18</f>
        <v>7194.46</v>
      </c>
      <c r="K962" s="27">
        <v>42431</v>
      </c>
      <c r="L962" s="20">
        <f t="shared" si="14"/>
        <v>42521</v>
      </c>
    </row>
    <row r="963" spans="1:12" x14ac:dyDescent="0.25">
      <c r="A963" t="s">
        <v>950</v>
      </c>
      <c r="B963" t="s">
        <v>237</v>
      </c>
      <c r="D963" t="s">
        <v>10</v>
      </c>
      <c r="E963">
        <v>2</v>
      </c>
      <c r="F963">
        <v>3</v>
      </c>
      <c r="G963">
        <v>9</v>
      </c>
      <c r="H963">
        <v>2</v>
      </c>
      <c r="J963">
        <v>172280</v>
      </c>
      <c r="K963" s="27">
        <v>42078</v>
      </c>
      <c r="L963" s="20">
        <f t="shared" si="14"/>
        <v>42168</v>
      </c>
    </row>
    <row r="964" spans="1:12" x14ac:dyDescent="0.25">
      <c r="A964" t="s">
        <v>429</v>
      </c>
      <c r="B964" t="s">
        <v>229</v>
      </c>
      <c r="D964" t="s">
        <v>10</v>
      </c>
      <c r="E964">
        <v>2</v>
      </c>
      <c r="F964">
        <v>3</v>
      </c>
      <c r="G964">
        <v>9</v>
      </c>
      <c r="H964">
        <v>2</v>
      </c>
      <c r="J964">
        <v>23788.799999999999</v>
      </c>
      <c r="K964" s="27">
        <v>42485</v>
      </c>
      <c r="L964" s="20">
        <f t="shared" si="14"/>
        <v>42575</v>
      </c>
    </row>
    <row r="965" spans="1:12" x14ac:dyDescent="0.25">
      <c r="A965" t="s">
        <v>1097</v>
      </c>
      <c r="B965" t="s">
        <v>202</v>
      </c>
      <c r="D965" t="s">
        <v>10</v>
      </c>
      <c r="E965">
        <v>2</v>
      </c>
      <c r="F965">
        <v>3</v>
      </c>
      <c r="G965">
        <v>9</v>
      </c>
      <c r="H965">
        <v>2</v>
      </c>
      <c r="J965">
        <v>843349.18</v>
      </c>
      <c r="K965" s="27">
        <v>42965</v>
      </c>
      <c r="L965" s="20">
        <f t="shared" ref="L965:L1028" si="15">+K965+90</f>
        <v>43055</v>
      </c>
    </row>
    <row r="966" spans="1:12" x14ac:dyDescent="0.25">
      <c r="A966" t="s">
        <v>1125</v>
      </c>
      <c r="B966" t="s">
        <v>1664</v>
      </c>
      <c r="C966" t="s">
        <v>1633</v>
      </c>
      <c r="D966" t="s">
        <v>10</v>
      </c>
      <c r="E966">
        <v>2</v>
      </c>
      <c r="F966">
        <v>3</v>
      </c>
      <c r="G966">
        <v>9</v>
      </c>
      <c r="H966">
        <v>2</v>
      </c>
      <c r="J966">
        <v>650376.73</v>
      </c>
      <c r="K966" s="24">
        <v>43112</v>
      </c>
      <c r="L966" s="20">
        <f t="shared" si="15"/>
        <v>43202</v>
      </c>
    </row>
    <row r="967" spans="1:12" x14ac:dyDescent="0.25">
      <c r="A967" t="s">
        <v>1096</v>
      </c>
      <c r="B967" t="s">
        <v>202</v>
      </c>
      <c r="D967" t="s">
        <v>10</v>
      </c>
      <c r="E967">
        <v>2</v>
      </c>
      <c r="F967">
        <v>3</v>
      </c>
      <c r="G967">
        <v>9</v>
      </c>
      <c r="H967">
        <v>2</v>
      </c>
      <c r="J967">
        <v>886788.41</v>
      </c>
      <c r="K967" s="27">
        <v>42942</v>
      </c>
      <c r="L967" s="20">
        <f t="shared" si="15"/>
        <v>43032</v>
      </c>
    </row>
    <row r="968" spans="1:12" x14ac:dyDescent="0.25">
      <c r="A968" t="s">
        <v>634</v>
      </c>
      <c r="B968" t="s">
        <v>92</v>
      </c>
      <c r="D968" t="s">
        <v>10</v>
      </c>
      <c r="E968">
        <v>2</v>
      </c>
      <c r="F968">
        <v>3</v>
      </c>
      <c r="G968">
        <v>9</v>
      </c>
      <c r="H968">
        <v>2</v>
      </c>
      <c r="J968">
        <f>14000*1.18</f>
        <v>16520</v>
      </c>
      <c r="K968" s="27">
        <v>42585</v>
      </c>
      <c r="L968" s="20"/>
    </row>
    <row r="969" spans="1:12" x14ac:dyDescent="0.25">
      <c r="B969" t="s">
        <v>233</v>
      </c>
      <c r="D969" t="s">
        <v>5</v>
      </c>
      <c r="E969">
        <v>2</v>
      </c>
      <c r="F969">
        <v>3</v>
      </c>
      <c r="G969">
        <v>9</v>
      </c>
      <c r="H969">
        <v>4</v>
      </c>
      <c r="J969">
        <f>SUM(J970:J970)</f>
        <v>2902.8</v>
      </c>
      <c r="K969" s="26"/>
      <c r="L969" s="22"/>
    </row>
    <row r="970" spans="1:12" x14ac:dyDescent="0.25">
      <c r="A970" t="s">
        <v>896</v>
      </c>
      <c r="B970" t="s">
        <v>198</v>
      </c>
      <c r="D970" t="s">
        <v>10</v>
      </c>
      <c r="E970">
        <v>2</v>
      </c>
      <c r="F970">
        <v>3</v>
      </c>
      <c r="G970">
        <v>9</v>
      </c>
      <c r="H970">
        <v>4</v>
      </c>
      <c r="I970">
        <v>1</v>
      </c>
      <c r="J970">
        <v>2902.8</v>
      </c>
      <c r="K970" s="27">
        <v>42458</v>
      </c>
      <c r="L970" s="20">
        <f t="shared" si="15"/>
        <v>42548</v>
      </c>
    </row>
    <row r="971" spans="1:12" x14ac:dyDescent="0.25">
      <c r="B971" t="s">
        <v>234</v>
      </c>
      <c r="D971" t="s">
        <v>5</v>
      </c>
      <c r="E971">
        <v>2</v>
      </c>
      <c r="F971">
        <v>3</v>
      </c>
      <c r="G971">
        <v>9</v>
      </c>
      <c r="H971">
        <v>5</v>
      </c>
      <c r="J971">
        <f>SUM(J972:J973)</f>
        <v>70929.279999999999</v>
      </c>
      <c r="K971" s="26"/>
      <c r="L971" s="22"/>
    </row>
    <row r="972" spans="1:12" x14ac:dyDescent="0.25">
      <c r="A972" t="s">
        <v>698</v>
      </c>
      <c r="B972" t="s">
        <v>305</v>
      </c>
      <c r="C972" t="s">
        <v>699</v>
      </c>
      <c r="D972" t="s">
        <v>10</v>
      </c>
      <c r="E972">
        <v>2</v>
      </c>
      <c r="F972">
        <v>3</v>
      </c>
      <c r="G972">
        <v>9</v>
      </c>
      <c r="H972">
        <v>5</v>
      </c>
      <c r="J972">
        <v>18737.88</v>
      </c>
      <c r="K972" s="27">
        <v>42796</v>
      </c>
      <c r="L972" s="20">
        <f t="shared" si="15"/>
        <v>42886</v>
      </c>
    </row>
    <row r="973" spans="1:12" x14ac:dyDescent="0.25">
      <c r="A973" t="s">
        <v>896</v>
      </c>
      <c r="B973" t="s">
        <v>198</v>
      </c>
      <c r="D973" t="s">
        <v>10</v>
      </c>
      <c r="E973">
        <v>2</v>
      </c>
      <c r="F973">
        <v>3</v>
      </c>
      <c r="G973">
        <v>9</v>
      </c>
      <c r="H973">
        <v>5</v>
      </c>
      <c r="J973">
        <v>52191.4</v>
      </c>
      <c r="K973" s="27">
        <v>42458</v>
      </c>
      <c r="L973" s="20">
        <f t="shared" si="15"/>
        <v>42548</v>
      </c>
    </row>
    <row r="974" spans="1:12" x14ac:dyDescent="0.25">
      <c r="B974" t="s">
        <v>235</v>
      </c>
      <c r="D974" t="s">
        <v>5</v>
      </c>
      <c r="E974">
        <v>2</v>
      </c>
      <c r="F974">
        <v>3</v>
      </c>
      <c r="G974">
        <v>9</v>
      </c>
      <c r="H974">
        <v>6</v>
      </c>
      <c r="J974">
        <f>SUM(J975:J989)</f>
        <v>9457395.5999999996</v>
      </c>
      <c r="K974" s="31"/>
      <c r="L974" s="22"/>
    </row>
    <row r="975" spans="1:12" x14ac:dyDescent="0.25">
      <c r="A975" t="s">
        <v>1079</v>
      </c>
      <c r="B975" t="s">
        <v>397</v>
      </c>
      <c r="D975" t="s">
        <v>10</v>
      </c>
      <c r="E975">
        <v>2</v>
      </c>
      <c r="F975">
        <v>3</v>
      </c>
      <c r="G975">
        <v>9</v>
      </c>
      <c r="H975">
        <v>6</v>
      </c>
      <c r="I975">
        <v>1</v>
      </c>
      <c r="J975">
        <v>827760.32</v>
      </c>
      <c r="K975" s="24">
        <v>43039</v>
      </c>
      <c r="L975" s="20">
        <f t="shared" si="15"/>
        <v>43129</v>
      </c>
    </row>
    <row r="976" spans="1:12" x14ac:dyDescent="0.25">
      <c r="A976" t="s">
        <v>296</v>
      </c>
      <c r="B976" t="s">
        <v>295</v>
      </c>
      <c r="D976" t="s">
        <v>10</v>
      </c>
      <c r="E976">
        <v>2</v>
      </c>
      <c r="F976">
        <v>3</v>
      </c>
      <c r="G976">
        <v>9</v>
      </c>
      <c r="H976">
        <v>6</v>
      </c>
      <c r="I976">
        <v>1</v>
      </c>
      <c r="J976">
        <v>39435.69</v>
      </c>
      <c r="K976" s="36">
        <v>41704</v>
      </c>
      <c r="L976" s="20">
        <f t="shared" si="15"/>
        <v>41794</v>
      </c>
    </row>
    <row r="977" spans="1:13" x14ac:dyDescent="0.25">
      <c r="A977" t="s">
        <v>739</v>
      </c>
      <c r="B977" t="s">
        <v>740</v>
      </c>
      <c r="C977" t="s">
        <v>741</v>
      </c>
      <c r="D977" t="s">
        <v>10</v>
      </c>
      <c r="E977">
        <v>2</v>
      </c>
      <c r="F977">
        <v>3</v>
      </c>
      <c r="G977">
        <v>9</v>
      </c>
      <c r="H977">
        <v>6</v>
      </c>
      <c r="I977">
        <v>1</v>
      </c>
      <c r="J977">
        <v>42139.27</v>
      </c>
      <c r="K977" s="27">
        <v>42405</v>
      </c>
      <c r="L977" s="20">
        <f t="shared" si="15"/>
        <v>42495</v>
      </c>
    </row>
    <row r="978" spans="1:13" x14ac:dyDescent="0.25">
      <c r="A978" t="s">
        <v>1412</v>
      </c>
      <c r="B978" t="s">
        <v>1320</v>
      </c>
      <c r="C978" t="s">
        <v>1321</v>
      </c>
      <c r="D978" t="s">
        <v>10</v>
      </c>
      <c r="E978">
        <v>2</v>
      </c>
      <c r="F978">
        <v>3</v>
      </c>
      <c r="G978">
        <v>9</v>
      </c>
      <c r="H978">
        <v>6</v>
      </c>
      <c r="I978">
        <v>1</v>
      </c>
      <c r="J978">
        <v>804528.72</v>
      </c>
      <c r="K978" s="27">
        <v>43087</v>
      </c>
      <c r="L978" s="29">
        <f t="shared" si="15"/>
        <v>43177</v>
      </c>
    </row>
    <row r="979" spans="1:13" x14ac:dyDescent="0.25">
      <c r="A979" t="s">
        <v>1293</v>
      </c>
      <c r="B979" t="s">
        <v>1241</v>
      </c>
      <c r="C979" t="s">
        <v>1294</v>
      </c>
      <c r="D979" t="s">
        <v>10</v>
      </c>
      <c r="E979">
        <v>2</v>
      </c>
      <c r="F979">
        <v>3</v>
      </c>
      <c r="G979">
        <v>9</v>
      </c>
      <c r="H979">
        <v>6</v>
      </c>
      <c r="I979">
        <v>1</v>
      </c>
      <c r="J979">
        <v>860220</v>
      </c>
      <c r="K979" s="27">
        <v>43081</v>
      </c>
      <c r="L979" s="20">
        <f t="shared" si="15"/>
        <v>43171</v>
      </c>
    </row>
    <row r="980" spans="1:13" s="3" customFormat="1" x14ac:dyDescent="0.25">
      <c r="A980" t="s">
        <v>1279</v>
      </c>
      <c r="B980" t="s">
        <v>1426</v>
      </c>
      <c r="C980" t="s">
        <v>1280</v>
      </c>
      <c r="D980" t="s">
        <v>10</v>
      </c>
      <c r="E980">
        <v>2</v>
      </c>
      <c r="F980">
        <v>3</v>
      </c>
      <c r="G980">
        <v>9</v>
      </c>
      <c r="H980">
        <v>6</v>
      </c>
      <c r="I980">
        <v>1</v>
      </c>
      <c r="J980">
        <v>172499.95</v>
      </c>
      <c r="K980" s="24">
        <v>43112</v>
      </c>
      <c r="L980" s="20">
        <f t="shared" si="15"/>
        <v>43202</v>
      </c>
      <c r="M980" s="13"/>
    </row>
    <row r="981" spans="1:13" s="3" customFormat="1" x14ac:dyDescent="0.25">
      <c r="A981" t="s">
        <v>569</v>
      </c>
      <c r="B981" t="s">
        <v>1626</v>
      </c>
      <c r="C981" t="s">
        <v>1662</v>
      </c>
      <c r="D981" t="s">
        <v>10</v>
      </c>
      <c r="E981">
        <v>2</v>
      </c>
      <c r="F981">
        <v>3</v>
      </c>
      <c r="G981">
        <v>9</v>
      </c>
      <c r="H981">
        <v>6</v>
      </c>
      <c r="I981">
        <v>1</v>
      </c>
      <c r="J981">
        <v>806727.06</v>
      </c>
      <c r="K981" s="24">
        <v>43140</v>
      </c>
      <c r="L981" s="20">
        <f t="shared" si="15"/>
        <v>43230</v>
      </c>
      <c r="M981" s="13"/>
    </row>
    <row r="982" spans="1:13" x14ac:dyDescent="0.25">
      <c r="A982" t="s">
        <v>298</v>
      </c>
      <c r="B982" t="s">
        <v>297</v>
      </c>
      <c r="C982" t="s">
        <v>1370</v>
      </c>
      <c r="D982" t="s">
        <v>10</v>
      </c>
      <c r="E982">
        <v>2</v>
      </c>
      <c r="F982">
        <v>3</v>
      </c>
      <c r="G982">
        <v>9</v>
      </c>
      <c r="H982">
        <v>6</v>
      </c>
      <c r="I982">
        <v>1</v>
      </c>
      <c r="J982">
        <v>3343277.95</v>
      </c>
      <c r="K982" s="46">
        <v>42355</v>
      </c>
      <c r="L982" s="20">
        <f t="shared" si="15"/>
        <v>42445</v>
      </c>
    </row>
    <row r="983" spans="1:13" x14ac:dyDescent="0.25">
      <c r="A983" t="s">
        <v>1255</v>
      </c>
      <c r="B983" t="s">
        <v>1256</v>
      </c>
      <c r="C983" t="s">
        <v>1085</v>
      </c>
      <c r="D983" t="s">
        <v>10</v>
      </c>
      <c r="E983">
        <v>2</v>
      </c>
      <c r="F983">
        <v>3</v>
      </c>
      <c r="G983">
        <v>9</v>
      </c>
      <c r="H983">
        <v>6</v>
      </c>
      <c r="I983">
        <v>1</v>
      </c>
      <c r="J983">
        <v>36288.54</v>
      </c>
      <c r="K983" s="46">
        <v>43063</v>
      </c>
      <c r="L983" s="20">
        <f t="shared" si="15"/>
        <v>43153</v>
      </c>
    </row>
    <row r="984" spans="1:13" x14ac:dyDescent="0.25">
      <c r="A984" t="s">
        <v>1734</v>
      </c>
      <c r="B984" t="s">
        <v>1735</v>
      </c>
      <c r="C984" t="s">
        <v>1736</v>
      </c>
      <c r="D984" t="s">
        <v>10</v>
      </c>
      <c r="E984">
        <v>2</v>
      </c>
      <c r="F984">
        <v>3</v>
      </c>
      <c r="G984">
        <v>9</v>
      </c>
      <c r="H984">
        <v>6</v>
      </c>
      <c r="I984">
        <v>1</v>
      </c>
      <c r="J984">
        <v>809743.14</v>
      </c>
      <c r="K984" s="24">
        <v>43112</v>
      </c>
      <c r="L984" s="20">
        <f t="shared" si="15"/>
        <v>43202</v>
      </c>
    </row>
    <row r="985" spans="1:13" x14ac:dyDescent="0.25">
      <c r="A985" t="s">
        <v>1356</v>
      </c>
      <c r="B985" t="s">
        <v>388</v>
      </c>
      <c r="C985" t="s">
        <v>1085</v>
      </c>
      <c r="D985" t="s">
        <v>10</v>
      </c>
      <c r="E985">
        <v>2</v>
      </c>
      <c r="F985">
        <v>3</v>
      </c>
      <c r="G985">
        <v>9</v>
      </c>
      <c r="H985">
        <v>6</v>
      </c>
      <c r="I985">
        <v>1</v>
      </c>
      <c r="J985">
        <v>806727.06</v>
      </c>
      <c r="K985" s="46">
        <v>43095</v>
      </c>
      <c r="L985" s="20">
        <f t="shared" si="15"/>
        <v>43185</v>
      </c>
    </row>
    <row r="986" spans="1:13" x14ac:dyDescent="0.25">
      <c r="A986" t="s">
        <v>1100</v>
      </c>
      <c r="B986" t="s">
        <v>202</v>
      </c>
      <c r="C986" t="s">
        <v>1085</v>
      </c>
      <c r="D986" t="s">
        <v>10</v>
      </c>
      <c r="E986">
        <v>2</v>
      </c>
      <c r="F986">
        <v>3</v>
      </c>
      <c r="G986">
        <v>9</v>
      </c>
      <c r="H986">
        <v>6</v>
      </c>
      <c r="I986">
        <v>1</v>
      </c>
      <c r="J986">
        <v>184685.34</v>
      </c>
      <c r="K986" s="24">
        <v>43112</v>
      </c>
      <c r="L986" s="20">
        <f t="shared" si="15"/>
        <v>43202</v>
      </c>
    </row>
    <row r="987" spans="1:13" x14ac:dyDescent="0.25">
      <c r="A987" t="s">
        <v>1739</v>
      </c>
      <c r="B987" t="s">
        <v>1740</v>
      </c>
      <c r="C987" t="s">
        <v>1736</v>
      </c>
      <c r="D987" t="s">
        <v>10</v>
      </c>
      <c r="E987">
        <v>2</v>
      </c>
      <c r="F987">
        <v>3</v>
      </c>
      <c r="G987">
        <v>9</v>
      </c>
      <c r="H987">
        <v>6</v>
      </c>
      <c r="I987">
        <v>1</v>
      </c>
      <c r="J987">
        <v>518564.69</v>
      </c>
      <c r="K987" s="24">
        <v>43112</v>
      </c>
      <c r="L987" s="20">
        <f t="shared" si="15"/>
        <v>43202</v>
      </c>
    </row>
    <row r="988" spans="1:13" x14ac:dyDescent="0.25">
      <c r="A988" t="s">
        <v>1533</v>
      </c>
      <c r="B988" t="s">
        <v>1526</v>
      </c>
      <c r="C988" t="s">
        <v>1085</v>
      </c>
      <c r="D988" t="s">
        <v>10</v>
      </c>
      <c r="E988">
        <v>2</v>
      </c>
      <c r="F988">
        <v>3</v>
      </c>
      <c r="G988">
        <v>9</v>
      </c>
      <c r="H988">
        <v>6</v>
      </c>
      <c r="I988">
        <v>1</v>
      </c>
      <c r="J988">
        <v>184009.2</v>
      </c>
      <c r="K988" s="46">
        <v>43140</v>
      </c>
      <c r="L988" s="20">
        <f t="shared" si="15"/>
        <v>43230</v>
      </c>
    </row>
    <row r="989" spans="1:13" x14ac:dyDescent="0.25">
      <c r="A989" t="s">
        <v>1260</v>
      </c>
      <c r="B989" t="s">
        <v>217</v>
      </c>
      <c r="D989" t="s">
        <v>10</v>
      </c>
      <c r="E989">
        <v>2</v>
      </c>
      <c r="F989">
        <v>3</v>
      </c>
      <c r="G989">
        <v>9</v>
      </c>
      <c r="H989">
        <v>6</v>
      </c>
      <c r="I989">
        <v>1</v>
      </c>
      <c r="J989">
        <v>20788.669999999998</v>
      </c>
      <c r="K989" s="24">
        <v>42629</v>
      </c>
      <c r="L989" s="20">
        <f t="shared" si="15"/>
        <v>42719</v>
      </c>
    </row>
    <row r="990" spans="1:13" x14ac:dyDescent="0.25">
      <c r="B990" t="s">
        <v>236</v>
      </c>
      <c r="D990" t="s">
        <v>5</v>
      </c>
      <c r="E990">
        <v>2</v>
      </c>
      <c r="F990">
        <v>3</v>
      </c>
      <c r="G990">
        <v>9</v>
      </c>
      <c r="H990">
        <v>8</v>
      </c>
      <c r="J990">
        <f>SUM(J991:J992)</f>
        <v>51236.02</v>
      </c>
      <c r="K990" s="31"/>
      <c r="L990" s="22"/>
    </row>
    <row r="991" spans="1:13" x14ac:dyDescent="0.25">
      <c r="A991" t="s">
        <v>1260</v>
      </c>
      <c r="B991" t="s">
        <v>217</v>
      </c>
      <c r="D991" t="s">
        <v>10</v>
      </c>
      <c r="E991">
        <v>2</v>
      </c>
      <c r="F991">
        <v>3</v>
      </c>
      <c r="G991">
        <v>9</v>
      </c>
      <c r="H991">
        <v>8</v>
      </c>
      <c r="J991">
        <v>41206.019999999997</v>
      </c>
      <c r="K991" s="24">
        <v>42629</v>
      </c>
      <c r="L991" s="20">
        <f t="shared" si="15"/>
        <v>42719</v>
      </c>
    </row>
    <row r="992" spans="1:13" x14ac:dyDescent="0.25">
      <c r="A992" t="s">
        <v>700</v>
      </c>
      <c r="B992" t="s">
        <v>237</v>
      </c>
      <c r="D992" t="s">
        <v>10</v>
      </c>
      <c r="E992">
        <v>2</v>
      </c>
      <c r="F992">
        <v>3</v>
      </c>
      <c r="G992">
        <v>9</v>
      </c>
      <c r="H992">
        <v>8</v>
      </c>
      <c r="J992">
        <v>10030</v>
      </c>
      <c r="K992" s="27">
        <v>42325</v>
      </c>
      <c r="L992" s="20">
        <f t="shared" si="15"/>
        <v>42415</v>
      </c>
    </row>
    <row r="993" spans="1:13" s="6" customFormat="1" x14ac:dyDescent="0.25">
      <c r="A993"/>
      <c r="B993" t="s">
        <v>331</v>
      </c>
      <c r="C993"/>
      <c r="D993" t="s">
        <v>5</v>
      </c>
      <c r="E993" t="s">
        <v>13</v>
      </c>
      <c r="F993" t="s">
        <v>30</v>
      </c>
      <c r="G993" t="s">
        <v>227</v>
      </c>
      <c r="H993" t="s">
        <v>227</v>
      </c>
      <c r="I993" t="s">
        <v>11</v>
      </c>
      <c r="J993">
        <f>SUM(J994:J1013)</f>
        <v>8223174</v>
      </c>
      <c r="K993" s="26"/>
      <c r="L993" s="22"/>
      <c r="M993" s="11"/>
    </row>
    <row r="994" spans="1:13" s="1" customFormat="1" x14ac:dyDescent="0.25">
      <c r="A994" t="s">
        <v>454</v>
      </c>
      <c r="B994" t="s">
        <v>453</v>
      </c>
      <c r="C994" t="s">
        <v>455</v>
      </c>
      <c r="D994" t="s">
        <v>10</v>
      </c>
      <c r="E994" t="s">
        <v>13</v>
      </c>
      <c r="F994" t="s">
        <v>30</v>
      </c>
      <c r="G994" t="s">
        <v>227</v>
      </c>
      <c r="H994" t="s">
        <v>227</v>
      </c>
      <c r="I994" t="s">
        <v>11</v>
      </c>
      <c r="J994">
        <v>97350</v>
      </c>
      <c r="K994" s="27">
        <v>42997</v>
      </c>
      <c r="L994" s="20">
        <f t="shared" si="15"/>
        <v>43087</v>
      </c>
      <c r="M994" s="10"/>
    </row>
    <row r="995" spans="1:13" s="1" customFormat="1" x14ac:dyDescent="0.25">
      <c r="A995" t="s">
        <v>458</v>
      </c>
      <c r="B995" t="s">
        <v>1379</v>
      </c>
      <c r="C995" t="s">
        <v>459</v>
      </c>
      <c r="D995" t="s">
        <v>10</v>
      </c>
      <c r="E995" t="s">
        <v>13</v>
      </c>
      <c r="F995" t="s">
        <v>30</v>
      </c>
      <c r="G995" t="s">
        <v>227</v>
      </c>
      <c r="H995" t="s">
        <v>227</v>
      </c>
      <c r="I995" t="s">
        <v>11</v>
      </c>
      <c r="J995">
        <v>804863.98</v>
      </c>
      <c r="K995" s="27">
        <v>42986</v>
      </c>
      <c r="L995" s="20">
        <f t="shared" si="15"/>
        <v>43076</v>
      </c>
      <c r="M995" s="10"/>
    </row>
    <row r="996" spans="1:13" s="1" customFormat="1" x14ac:dyDescent="0.25">
      <c r="A996" t="s">
        <v>813</v>
      </c>
      <c r="B996" t="s">
        <v>805</v>
      </c>
      <c r="C996" t="s">
        <v>814</v>
      </c>
      <c r="D996" t="s">
        <v>10</v>
      </c>
      <c r="E996" t="s">
        <v>13</v>
      </c>
      <c r="F996" t="s">
        <v>30</v>
      </c>
      <c r="G996" t="s">
        <v>227</v>
      </c>
      <c r="H996" t="s">
        <v>227</v>
      </c>
      <c r="I996" t="s">
        <v>11</v>
      </c>
      <c r="J996">
        <v>170000</v>
      </c>
      <c r="K996" s="27">
        <v>41925</v>
      </c>
      <c r="L996" s="20">
        <f t="shared" si="15"/>
        <v>42015</v>
      </c>
      <c r="M996" s="10"/>
    </row>
    <row r="997" spans="1:13" s="1" customFormat="1" x14ac:dyDescent="0.25">
      <c r="A997" t="s">
        <v>815</v>
      </c>
      <c r="B997" t="s">
        <v>805</v>
      </c>
      <c r="C997" t="s">
        <v>816</v>
      </c>
      <c r="D997" t="s">
        <v>10</v>
      </c>
      <c r="E997" t="s">
        <v>13</v>
      </c>
      <c r="F997" t="s">
        <v>30</v>
      </c>
      <c r="G997" t="s">
        <v>227</v>
      </c>
      <c r="H997" t="s">
        <v>227</v>
      </c>
      <c r="I997" t="s">
        <v>11</v>
      </c>
      <c r="J997">
        <v>150000</v>
      </c>
      <c r="K997" s="27">
        <v>41925</v>
      </c>
      <c r="L997" s="20">
        <f t="shared" si="15"/>
        <v>42015</v>
      </c>
      <c r="M997" s="10"/>
    </row>
    <row r="998" spans="1:13" s="1" customFormat="1" x14ac:dyDescent="0.25">
      <c r="A998" t="s">
        <v>829</v>
      </c>
      <c r="B998" t="s">
        <v>715</v>
      </c>
      <c r="C998" t="s">
        <v>806</v>
      </c>
      <c r="D998" t="s">
        <v>10</v>
      </c>
      <c r="E998" t="s">
        <v>13</v>
      </c>
      <c r="F998" t="s">
        <v>30</v>
      </c>
      <c r="G998" t="s">
        <v>227</v>
      </c>
      <c r="H998" t="s">
        <v>227</v>
      </c>
      <c r="I998" t="s">
        <v>11</v>
      </c>
      <c r="J998">
        <v>120000</v>
      </c>
      <c r="K998" s="27">
        <v>41925</v>
      </c>
      <c r="L998" s="20">
        <f t="shared" si="15"/>
        <v>42015</v>
      </c>
      <c r="M998" s="10"/>
    </row>
    <row r="999" spans="1:13" s="1" customFormat="1" x14ac:dyDescent="0.25">
      <c r="A999" t="s">
        <v>831</v>
      </c>
      <c r="B999" t="s">
        <v>832</v>
      </c>
      <c r="C999" t="s">
        <v>833</v>
      </c>
      <c r="D999" t="s">
        <v>10</v>
      </c>
      <c r="E999" t="s">
        <v>13</v>
      </c>
      <c r="F999" t="s">
        <v>30</v>
      </c>
      <c r="G999" t="s">
        <v>227</v>
      </c>
      <c r="H999" t="s">
        <v>227</v>
      </c>
      <c r="I999" t="s">
        <v>11</v>
      </c>
      <c r="J999">
        <v>15000</v>
      </c>
      <c r="K999" s="27">
        <v>41925</v>
      </c>
      <c r="L999" s="20">
        <f t="shared" si="15"/>
        <v>42015</v>
      </c>
      <c r="M999" s="10"/>
    </row>
    <row r="1000" spans="1:13" s="1" customFormat="1" x14ac:dyDescent="0.25">
      <c r="A1000" t="s">
        <v>858</v>
      </c>
      <c r="B1000" t="s">
        <v>0</v>
      </c>
      <c r="C1000" t="s">
        <v>859</v>
      </c>
      <c r="D1000" t="s">
        <v>10</v>
      </c>
      <c r="E1000" t="s">
        <v>13</v>
      </c>
      <c r="F1000" t="s">
        <v>30</v>
      </c>
      <c r="G1000" t="s">
        <v>227</v>
      </c>
      <c r="H1000" t="s">
        <v>227</v>
      </c>
      <c r="I1000" t="s">
        <v>11</v>
      </c>
      <c r="J1000">
        <v>1026750</v>
      </c>
      <c r="K1000" s="27">
        <v>41845</v>
      </c>
      <c r="L1000" s="20">
        <f t="shared" si="15"/>
        <v>41935</v>
      </c>
      <c r="M1000" s="10"/>
    </row>
    <row r="1001" spans="1:13" s="1" customFormat="1" x14ac:dyDescent="0.25">
      <c r="A1001" t="s">
        <v>840</v>
      </c>
      <c r="B1001" t="s">
        <v>841</v>
      </c>
      <c r="C1001" t="s">
        <v>806</v>
      </c>
      <c r="D1001" t="s">
        <v>10</v>
      </c>
      <c r="E1001" t="s">
        <v>13</v>
      </c>
      <c r="F1001" t="s">
        <v>30</v>
      </c>
      <c r="G1001" t="s">
        <v>227</v>
      </c>
      <c r="H1001" t="s">
        <v>227</v>
      </c>
      <c r="I1001" t="s">
        <v>11</v>
      </c>
      <c r="J1001">
        <v>70000</v>
      </c>
      <c r="K1001" s="27">
        <v>41925</v>
      </c>
      <c r="L1001" s="20">
        <f t="shared" si="15"/>
        <v>42015</v>
      </c>
      <c r="M1001" s="10"/>
    </row>
    <row r="1002" spans="1:13" s="1" customFormat="1" x14ac:dyDescent="0.25">
      <c r="A1002" t="s">
        <v>1640</v>
      </c>
      <c r="B1002" t="s">
        <v>1641</v>
      </c>
      <c r="C1002" t="s">
        <v>1445</v>
      </c>
      <c r="D1002" t="s">
        <v>10</v>
      </c>
      <c r="E1002" t="s">
        <v>13</v>
      </c>
      <c r="F1002" t="s">
        <v>30</v>
      </c>
      <c r="G1002" t="s">
        <v>227</v>
      </c>
      <c r="H1002" t="s">
        <v>227</v>
      </c>
      <c r="I1002" t="s">
        <v>11</v>
      </c>
      <c r="J1002">
        <v>177000</v>
      </c>
      <c r="K1002" s="27">
        <v>43138</v>
      </c>
      <c r="L1002" s="20">
        <f t="shared" si="15"/>
        <v>43228</v>
      </c>
      <c r="M1002" s="10"/>
    </row>
    <row r="1003" spans="1:13" s="1" customFormat="1" x14ac:dyDescent="0.25">
      <c r="A1003" t="s">
        <v>1479</v>
      </c>
      <c r="B1003" t="s">
        <v>1480</v>
      </c>
      <c r="C1003" t="s">
        <v>1481</v>
      </c>
      <c r="D1003" t="s">
        <v>10</v>
      </c>
      <c r="E1003" t="s">
        <v>13</v>
      </c>
      <c r="F1003" t="s">
        <v>30</v>
      </c>
      <c r="G1003" t="s">
        <v>227</v>
      </c>
      <c r="H1003" t="s">
        <v>227</v>
      </c>
      <c r="I1003" t="s">
        <v>11</v>
      </c>
      <c r="J1003">
        <v>287439.67</v>
      </c>
      <c r="K1003" s="27">
        <v>43138</v>
      </c>
      <c r="L1003" s="20">
        <f t="shared" si="15"/>
        <v>43228</v>
      </c>
      <c r="M1003" s="10"/>
    </row>
    <row r="1004" spans="1:13" s="1" customFormat="1" x14ac:dyDescent="0.25">
      <c r="A1004" t="s">
        <v>1623</v>
      </c>
      <c r="B1004" t="s">
        <v>1551</v>
      </c>
      <c r="C1004" t="s">
        <v>1552</v>
      </c>
      <c r="D1004" t="s">
        <v>10</v>
      </c>
      <c r="E1004" t="s">
        <v>13</v>
      </c>
      <c r="F1004" t="s">
        <v>30</v>
      </c>
      <c r="G1004" t="s">
        <v>227</v>
      </c>
      <c r="H1004" t="s">
        <v>227</v>
      </c>
      <c r="I1004" t="s">
        <v>11</v>
      </c>
      <c r="J1004">
        <v>1320561.6000000001</v>
      </c>
      <c r="K1004" s="27">
        <v>43130</v>
      </c>
      <c r="L1004" s="20">
        <f t="shared" si="15"/>
        <v>43220</v>
      </c>
      <c r="M1004" s="10"/>
    </row>
    <row r="1005" spans="1:13" s="1" customFormat="1" x14ac:dyDescent="0.25">
      <c r="A1005" t="s">
        <v>615</v>
      </c>
      <c r="B1005" t="s">
        <v>1449</v>
      </c>
      <c r="C1005" t="s">
        <v>1445</v>
      </c>
      <c r="D1005" t="s">
        <v>10</v>
      </c>
      <c r="E1005" t="s">
        <v>13</v>
      </c>
      <c r="F1005" t="s">
        <v>30</v>
      </c>
      <c r="G1005" t="s">
        <v>227</v>
      </c>
      <c r="H1005" t="s">
        <v>227</v>
      </c>
      <c r="I1005" t="s">
        <v>11</v>
      </c>
      <c r="J1005">
        <v>70800</v>
      </c>
      <c r="K1005" s="27">
        <v>43098</v>
      </c>
      <c r="L1005" s="20">
        <f t="shared" si="15"/>
        <v>43188</v>
      </c>
      <c r="M1005" s="10"/>
    </row>
    <row r="1006" spans="1:13" s="1" customFormat="1" x14ac:dyDescent="0.25">
      <c r="A1006" t="s">
        <v>959</v>
      </c>
      <c r="B1006" t="s">
        <v>960</v>
      </c>
      <c r="C1006" t="s">
        <v>961</v>
      </c>
      <c r="D1006" t="s">
        <v>10</v>
      </c>
      <c r="E1006" t="s">
        <v>13</v>
      </c>
      <c r="F1006" t="s">
        <v>30</v>
      </c>
      <c r="G1006" t="s">
        <v>227</v>
      </c>
      <c r="H1006" t="s">
        <v>227</v>
      </c>
      <c r="I1006" t="s">
        <v>11</v>
      </c>
      <c r="J1006">
        <v>200000</v>
      </c>
      <c r="K1006" s="27">
        <v>41925</v>
      </c>
      <c r="L1006" s="20">
        <f t="shared" si="15"/>
        <v>42015</v>
      </c>
      <c r="M1006" s="10"/>
    </row>
    <row r="1007" spans="1:13" s="1" customFormat="1" x14ac:dyDescent="0.25">
      <c r="A1007" t="s">
        <v>986</v>
      </c>
      <c r="B1007" t="s">
        <v>0</v>
      </c>
      <c r="C1007" t="s">
        <v>987</v>
      </c>
      <c r="D1007" t="s">
        <v>10</v>
      </c>
      <c r="E1007" t="s">
        <v>13</v>
      </c>
      <c r="F1007" t="s">
        <v>30</v>
      </c>
      <c r="G1007" t="s">
        <v>227</v>
      </c>
      <c r="H1007" t="s">
        <v>227</v>
      </c>
      <c r="I1007" t="s">
        <v>11</v>
      </c>
      <c r="J1007">
        <v>152850</v>
      </c>
      <c r="K1007" s="38">
        <v>41989</v>
      </c>
      <c r="L1007" s="20">
        <f t="shared" si="15"/>
        <v>42079</v>
      </c>
      <c r="M1007" s="10"/>
    </row>
    <row r="1008" spans="1:13" s="1" customFormat="1" x14ac:dyDescent="0.25">
      <c r="A1008" t="s">
        <v>1388</v>
      </c>
      <c r="B1008" t="s">
        <v>1389</v>
      </c>
      <c r="C1008" t="s">
        <v>455</v>
      </c>
      <c r="D1008" t="s">
        <v>10</v>
      </c>
      <c r="E1008" t="s">
        <v>13</v>
      </c>
      <c r="F1008" t="s">
        <v>30</v>
      </c>
      <c r="G1008" t="s">
        <v>227</v>
      </c>
      <c r="H1008" t="s">
        <v>227</v>
      </c>
      <c r="I1008" t="s">
        <v>11</v>
      </c>
      <c r="J1008">
        <v>17346</v>
      </c>
      <c r="K1008" s="38">
        <v>43039</v>
      </c>
      <c r="L1008" s="20">
        <f t="shared" si="15"/>
        <v>43129</v>
      </c>
      <c r="M1008" s="10"/>
    </row>
    <row r="1009" spans="1:13" s="1" customFormat="1" x14ac:dyDescent="0.25">
      <c r="A1009" t="s">
        <v>992</v>
      </c>
      <c r="B1009" t="s">
        <v>0</v>
      </c>
      <c r="C1009" t="s">
        <v>993</v>
      </c>
      <c r="D1009" t="s">
        <v>10</v>
      </c>
      <c r="E1009" t="s">
        <v>13</v>
      </c>
      <c r="F1009" t="s">
        <v>30</v>
      </c>
      <c r="G1009" t="s">
        <v>227</v>
      </c>
      <c r="H1009" t="s">
        <v>227</v>
      </c>
      <c r="I1009" t="s">
        <v>11</v>
      </c>
      <c r="J1009">
        <v>1750000</v>
      </c>
      <c r="K1009" s="37">
        <v>41990</v>
      </c>
      <c r="L1009" s="20">
        <f t="shared" si="15"/>
        <v>42080</v>
      </c>
      <c r="M1009" s="10"/>
    </row>
    <row r="1010" spans="1:13" s="1" customFormat="1" x14ac:dyDescent="0.25">
      <c r="A1010" t="s">
        <v>1468</v>
      </c>
      <c r="B1010" t="s">
        <v>1379</v>
      </c>
      <c r="C1010" t="s">
        <v>1247</v>
      </c>
      <c r="D1010" t="s">
        <v>10</v>
      </c>
      <c r="E1010" t="s">
        <v>13</v>
      </c>
      <c r="F1010" t="s">
        <v>30</v>
      </c>
      <c r="G1010" t="s">
        <v>227</v>
      </c>
      <c r="H1010" t="s">
        <v>227</v>
      </c>
      <c r="I1010" t="s">
        <v>11</v>
      </c>
      <c r="J1010">
        <v>627760</v>
      </c>
      <c r="K1010" s="37">
        <v>43063</v>
      </c>
      <c r="L1010" s="20">
        <f t="shared" si="15"/>
        <v>43153</v>
      </c>
      <c r="M1010" s="10"/>
    </row>
    <row r="1011" spans="1:13" s="1" customFormat="1" x14ac:dyDescent="0.25">
      <c r="A1011" t="s">
        <v>1625</v>
      </c>
      <c r="B1011" t="s">
        <v>1626</v>
      </c>
      <c r="C1011" t="s">
        <v>1627</v>
      </c>
      <c r="D1011" t="s">
        <v>10</v>
      </c>
      <c r="E1011" t="s">
        <v>13</v>
      </c>
      <c r="F1011" t="s">
        <v>30</v>
      </c>
      <c r="G1011" t="s">
        <v>227</v>
      </c>
      <c r="H1011" t="s">
        <v>227</v>
      </c>
      <c r="I1011" t="s">
        <v>11</v>
      </c>
      <c r="J1011">
        <v>849774.29</v>
      </c>
      <c r="K1011" s="27">
        <v>43133</v>
      </c>
      <c r="L1011" s="20">
        <f t="shared" si="15"/>
        <v>43223</v>
      </c>
      <c r="M1011" s="10"/>
    </row>
    <row r="1012" spans="1:13" s="1" customFormat="1" x14ac:dyDescent="0.25">
      <c r="A1012" t="s">
        <v>1074</v>
      </c>
      <c r="B1012" t="s">
        <v>1075</v>
      </c>
      <c r="C1012" t="s">
        <v>479</v>
      </c>
      <c r="D1012" t="s">
        <v>10</v>
      </c>
      <c r="E1012" t="s">
        <v>13</v>
      </c>
      <c r="F1012" t="s">
        <v>30</v>
      </c>
      <c r="G1012" t="s">
        <v>227</v>
      </c>
      <c r="H1012" t="s">
        <v>227</v>
      </c>
      <c r="I1012" t="s">
        <v>11</v>
      </c>
      <c r="J1012">
        <v>155678.46</v>
      </c>
      <c r="K1012" s="27">
        <v>43138</v>
      </c>
      <c r="L1012" s="20">
        <f t="shared" si="15"/>
        <v>43228</v>
      </c>
      <c r="M1012" s="10"/>
    </row>
    <row r="1013" spans="1:13" s="1" customFormat="1" x14ac:dyDescent="0.25">
      <c r="A1013" t="s">
        <v>733</v>
      </c>
      <c r="B1013" t="s">
        <v>731</v>
      </c>
      <c r="C1013" t="s">
        <v>732</v>
      </c>
      <c r="D1013" t="s">
        <v>10</v>
      </c>
      <c r="E1013" t="s">
        <v>13</v>
      </c>
      <c r="F1013" t="s">
        <v>30</v>
      </c>
      <c r="G1013" t="s">
        <v>227</v>
      </c>
      <c r="H1013" t="s">
        <v>227</v>
      </c>
      <c r="I1013" t="s">
        <v>11</v>
      </c>
      <c r="J1013">
        <v>160000</v>
      </c>
      <c r="K1013" s="27">
        <v>41925</v>
      </c>
      <c r="L1013" s="20">
        <f t="shared" si="15"/>
        <v>42015</v>
      </c>
      <c r="M1013" s="10"/>
    </row>
    <row r="1014" spans="1:13" s="6" customFormat="1" x14ac:dyDescent="0.25">
      <c r="A1014"/>
      <c r="B1014" t="s">
        <v>1694</v>
      </c>
      <c r="C1014"/>
      <c r="D1014" t="s">
        <v>5</v>
      </c>
      <c r="E1014" t="s">
        <v>13</v>
      </c>
      <c r="F1014">
        <v>3</v>
      </c>
      <c r="G1014">
        <v>9</v>
      </c>
      <c r="H1014">
        <v>9</v>
      </c>
      <c r="I1014" t="s">
        <v>13</v>
      </c>
      <c r="J1014">
        <f>SUM(J1015:J1015)</f>
        <v>20500000</v>
      </c>
      <c r="K1014" s="26"/>
      <c r="L1014" s="22"/>
      <c r="M1014" s="11"/>
    </row>
    <row r="1015" spans="1:13" s="6" customFormat="1" x14ac:dyDescent="0.25">
      <c r="A1015" t="s">
        <v>1695</v>
      </c>
      <c r="B1015" t="s">
        <v>1696</v>
      </c>
      <c r="C1015" t="s">
        <v>1697</v>
      </c>
      <c r="D1015" t="s">
        <v>10</v>
      </c>
      <c r="E1015">
        <v>2</v>
      </c>
      <c r="F1015">
        <v>3</v>
      </c>
      <c r="G1015">
        <v>9</v>
      </c>
      <c r="H1015">
        <v>9</v>
      </c>
      <c r="I1015">
        <v>2</v>
      </c>
      <c r="J1015">
        <v>20500000</v>
      </c>
      <c r="K1015" s="42">
        <v>43147</v>
      </c>
      <c r="L1015" s="20">
        <f t="shared" si="15"/>
        <v>43237</v>
      </c>
      <c r="M1015" s="11"/>
    </row>
    <row r="1016" spans="1:13" s="6" customFormat="1" x14ac:dyDescent="0.25">
      <c r="A1016"/>
      <c r="B1016" t="s">
        <v>325</v>
      </c>
      <c r="C1016"/>
      <c r="D1016" t="s">
        <v>5</v>
      </c>
      <c r="E1016" t="s">
        <v>13</v>
      </c>
      <c r="F1016" t="s">
        <v>31</v>
      </c>
      <c r="G1016" t="s">
        <v>11</v>
      </c>
      <c r="H1016" t="s">
        <v>13</v>
      </c>
      <c r="I1016" t="s">
        <v>13</v>
      </c>
      <c r="J1016">
        <f>SUM(J1017:J1022)</f>
        <v>360924429.62</v>
      </c>
      <c r="K1016" s="26"/>
      <c r="L1016" s="22"/>
      <c r="M1016" s="11"/>
    </row>
    <row r="1017" spans="1:13" s="7" customFormat="1" x14ac:dyDescent="0.25">
      <c r="A1017" t="s">
        <v>1203</v>
      </c>
      <c r="B1017" t="s">
        <v>1204</v>
      </c>
      <c r="C1017" t="s">
        <v>1747</v>
      </c>
      <c r="D1017" t="s">
        <v>10</v>
      </c>
      <c r="E1017" t="s">
        <v>13</v>
      </c>
      <c r="F1017" t="s">
        <v>31</v>
      </c>
      <c r="G1017" t="s">
        <v>11</v>
      </c>
      <c r="H1017" t="s">
        <v>13</v>
      </c>
      <c r="I1017" t="s">
        <v>13</v>
      </c>
      <c r="J1017">
        <v>276000</v>
      </c>
      <c r="K1017" s="42">
        <v>43048</v>
      </c>
      <c r="L1017" s="20">
        <f t="shared" si="15"/>
        <v>43138</v>
      </c>
      <c r="M1017" s="18"/>
    </row>
    <row r="1018" spans="1:13" s="7" customFormat="1" x14ac:dyDescent="0.25">
      <c r="A1018" t="s">
        <v>1210</v>
      </c>
      <c r="B1018" t="s">
        <v>1204</v>
      </c>
      <c r="C1018"/>
      <c r="D1018" t="s">
        <v>10</v>
      </c>
      <c r="E1018" t="s">
        <v>13</v>
      </c>
      <c r="F1018" t="s">
        <v>31</v>
      </c>
      <c r="G1018" t="s">
        <v>11</v>
      </c>
      <c r="H1018" t="s">
        <v>13</v>
      </c>
      <c r="I1018" t="s">
        <v>13</v>
      </c>
      <c r="J1018">
        <v>665812.13</v>
      </c>
      <c r="K1018" s="42">
        <v>43048</v>
      </c>
      <c r="L1018" s="20">
        <f t="shared" si="15"/>
        <v>43138</v>
      </c>
      <c r="M1018" s="18"/>
    </row>
    <row r="1019" spans="1:13" s="7" customFormat="1" x14ac:dyDescent="0.25">
      <c r="A1019" t="s">
        <v>1737</v>
      </c>
      <c r="B1019" t="s">
        <v>1368</v>
      </c>
      <c r="C1019" t="s">
        <v>1369</v>
      </c>
      <c r="D1019" t="s">
        <v>10</v>
      </c>
      <c r="E1019" t="s">
        <v>13</v>
      </c>
      <c r="F1019" t="s">
        <v>31</v>
      </c>
      <c r="G1019" t="s">
        <v>11</v>
      </c>
      <c r="H1019" t="s">
        <v>13</v>
      </c>
      <c r="I1019" t="s">
        <v>13</v>
      </c>
      <c r="J1019">
        <v>178399500</v>
      </c>
      <c r="K1019" s="42">
        <v>43153</v>
      </c>
      <c r="L1019" s="20">
        <f t="shared" si="15"/>
        <v>43243</v>
      </c>
      <c r="M1019" s="18"/>
    </row>
    <row r="1020" spans="1:13" s="7" customFormat="1" x14ac:dyDescent="0.25">
      <c r="A1020" t="s">
        <v>1367</v>
      </c>
      <c r="B1020" t="s">
        <v>1368</v>
      </c>
      <c r="C1020" t="s">
        <v>1369</v>
      </c>
      <c r="D1020" t="s">
        <v>10</v>
      </c>
      <c r="E1020" t="s">
        <v>13</v>
      </c>
      <c r="F1020" t="s">
        <v>31</v>
      </c>
      <c r="G1020" t="s">
        <v>11</v>
      </c>
      <c r="H1020" t="s">
        <v>13</v>
      </c>
      <c r="I1020" t="s">
        <v>13</v>
      </c>
      <c r="J1020">
        <v>175815500</v>
      </c>
      <c r="K1020" s="42">
        <v>43090</v>
      </c>
      <c r="L1020" s="20">
        <f t="shared" si="15"/>
        <v>43180</v>
      </c>
      <c r="M1020" s="18"/>
    </row>
    <row r="1021" spans="1:13" s="7" customFormat="1" x14ac:dyDescent="0.25">
      <c r="A1021" t="s">
        <v>1236</v>
      </c>
      <c r="B1021" t="s">
        <v>1237</v>
      </c>
      <c r="C1021" t="s">
        <v>1238</v>
      </c>
      <c r="D1021" t="s">
        <v>10</v>
      </c>
      <c r="E1021" t="s">
        <v>13</v>
      </c>
      <c r="F1021" t="s">
        <v>31</v>
      </c>
      <c r="G1021" t="s">
        <v>11</v>
      </c>
      <c r="H1021" t="s">
        <v>13</v>
      </c>
      <c r="I1021" t="s">
        <v>13</v>
      </c>
      <c r="J1021">
        <v>5730000</v>
      </c>
      <c r="K1021" s="42">
        <v>43060</v>
      </c>
      <c r="L1021" s="20">
        <f t="shared" si="15"/>
        <v>43150</v>
      </c>
      <c r="M1021" s="18"/>
    </row>
    <row r="1022" spans="1:13" s="3" customFormat="1" x14ac:dyDescent="0.25">
      <c r="A1022" t="s">
        <v>355</v>
      </c>
      <c r="B1022" t="s">
        <v>0</v>
      </c>
      <c r="C1022"/>
      <c r="D1022" t="s">
        <v>10</v>
      </c>
      <c r="E1022" t="s">
        <v>13</v>
      </c>
      <c r="F1022" t="s">
        <v>31</v>
      </c>
      <c r="G1022" t="s">
        <v>11</v>
      </c>
      <c r="H1022" t="s">
        <v>13</v>
      </c>
      <c r="I1022" t="s">
        <v>13</v>
      </c>
      <c r="J1022">
        <v>37617.49</v>
      </c>
      <c r="K1022" s="27">
        <v>42871</v>
      </c>
      <c r="L1022" s="20">
        <f t="shared" si="15"/>
        <v>42961</v>
      </c>
      <c r="M1022" s="13"/>
    </row>
    <row r="1023" spans="1:13" x14ac:dyDescent="0.25">
      <c r="B1023" t="s">
        <v>349</v>
      </c>
      <c r="D1023" t="s">
        <v>5</v>
      </c>
      <c r="E1023">
        <v>2</v>
      </c>
      <c r="F1023">
        <v>4</v>
      </c>
      <c r="G1023">
        <v>1</v>
      </c>
      <c r="H1023" t="s">
        <v>32</v>
      </c>
      <c r="J1023">
        <f>SUM(J1024:J1025)</f>
        <v>10285223</v>
      </c>
      <c r="K1023" s="26"/>
      <c r="L1023" s="22"/>
    </row>
    <row r="1024" spans="1:13" s="1" customFormat="1" x14ac:dyDescent="0.25">
      <c r="A1024" t="s">
        <v>442</v>
      </c>
      <c r="B1024" t="s">
        <v>1596</v>
      </c>
      <c r="C1024" t="s">
        <v>1597</v>
      </c>
      <c r="D1024" t="s">
        <v>10</v>
      </c>
      <c r="E1024" t="s">
        <v>13</v>
      </c>
      <c r="F1024" t="s">
        <v>31</v>
      </c>
      <c r="G1024" t="s">
        <v>11</v>
      </c>
      <c r="H1024" t="s">
        <v>32</v>
      </c>
      <c r="I1024"/>
      <c r="J1024">
        <v>8446048</v>
      </c>
      <c r="K1024" s="27">
        <v>43126</v>
      </c>
      <c r="L1024" s="20">
        <f t="shared" si="15"/>
        <v>43216</v>
      </c>
      <c r="M1024" s="10"/>
    </row>
    <row r="1025" spans="1:13" x14ac:dyDescent="0.25">
      <c r="A1025" t="s">
        <v>351</v>
      </c>
      <c r="B1025" t="s">
        <v>350</v>
      </c>
      <c r="D1025" t="s">
        <v>10</v>
      </c>
      <c r="E1025" t="s">
        <v>13</v>
      </c>
      <c r="F1025" t="s">
        <v>31</v>
      </c>
      <c r="G1025" t="s">
        <v>11</v>
      </c>
      <c r="H1025" t="s">
        <v>32</v>
      </c>
      <c r="J1025">
        <v>1839175</v>
      </c>
      <c r="K1025" s="27">
        <v>42871</v>
      </c>
      <c r="L1025" s="20">
        <f t="shared" si="15"/>
        <v>42961</v>
      </c>
    </row>
    <row r="1026" spans="1:13" x14ac:dyDescent="0.25">
      <c r="B1026" t="s">
        <v>238</v>
      </c>
      <c r="D1026" t="s">
        <v>5</v>
      </c>
      <c r="E1026">
        <v>2</v>
      </c>
      <c r="F1026">
        <v>4</v>
      </c>
      <c r="G1026">
        <v>1</v>
      </c>
      <c r="H1026">
        <v>6</v>
      </c>
      <c r="I1026">
        <v>1</v>
      </c>
      <c r="J1026">
        <f>SUM(J1027:J1035)</f>
        <v>38582111.599999994</v>
      </c>
      <c r="K1026" s="26"/>
      <c r="L1026" s="22"/>
    </row>
    <row r="1027" spans="1:13" ht="25.5" customHeight="1" x14ac:dyDescent="0.25">
      <c r="A1027" t="s">
        <v>333</v>
      </c>
      <c r="B1027" t="s">
        <v>332</v>
      </c>
      <c r="D1027" t="s">
        <v>10</v>
      </c>
      <c r="E1027">
        <v>2</v>
      </c>
      <c r="F1027">
        <v>4</v>
      </c>
      <c r="G1027">
        <v>1</v>
      </c>
      <c r="H1027">
        <v>6</v>
      </c>
      <c r="I1027">
        <v>1</v>
      </c>
      <c r="J1027">
        <v>4521456.0599999996</v>
      </c>
      <c r="K1027" s="35">
        <v>42823</v>
      </c>
      <c r="L1027" s="20">
        <f t="shared" si="15"/>
        <v>42913</v>
      </c>
    </row>
    <row r="1028" spans="1:13" ht="17.25" customHeight="1" x14ac:dyDescent="0.25">
      <c r="A1028" t="s">
        <v>402</v>
      </c>
      <c r="B1028" t="s">
        <v>401</v>
      </c>
      <c r="D1028" t="s">
        <v>10</v>
      </c>
      <c r="E1028">
        <v>2</v>
      </c>
      <c r="F1028">
        <v>4</v>
      </c>
      <c r="G1028">
        <v>1</v>
      </c>
      <c r="H1028">
        <v>6</v>
      </c>
      <c r="I1028">
        <v>1</v>
      </c>
      <c r="J1028">
        <v>347226</v>
      </c>
      <c r="K1028" s="35">
        <v>42928</v>
      </c>
      <c r="L1028" s="20">
        <f t="shared" si="15"/>
        <v>43018</v>
      </c>
    </row>
    <row r="1029" spans="1:13" ht="22.5" customHeight="1" x14ac:dyDescent="0.25">
      <c r="A1029" t="s">
        <v>1002</v>
      </c>
      <c r="B1029" t="s">
        <v>1003</v>
      </c>
      <c r="C1029" t="s">
        <v>1004</v>
      </c>
      <c r="D1029" t="s">
        <v>10</v>
      </c>
      <c r="E1029">
        <v>2</v>
      </c>
      <c r="F1029">
        <v>4</v>
      </c>
      <c r="G1029">
        <v>1</v>
      </c>
      <c r="H1029">
        <v>6</v>
      </c>
      <c r="I1029">
        <v>1</v>
      </c>
      <c r="J1029">
        <v>12791765.84</v>
      </c>
      <c r="K1029" s="35">
        <v>43095</v>
      </c>
      <c r="L1029" s="20">
        <f t="shared" ref="L1029:L1092" si="16">+K1029+90</f>
        <v>43185</v>
      </c>
    </row>
    <row r="1030" spans="1:13" ht="22.5" customHeight="1" x14ac:dyDescent="0.25">
      <c r="A1030" t="s">
        <v>1704</v>
      </c>
      <c r="B1030" t="s">
        <v>1705</v>
      </c>
      <c r="C1030" t="s">
        <v>1706</v>
      </c>
      <c r="D1030" t="s">
        <v>10</v>
      </c>
      <c r="E1030">
        <v>2</v>
      </c>
      <c r="F1030">
        <v>4</v>
      </c>
      <c r="G1030">
        <v>1</v>
      </c>
      <c r="H1030">
        <v>6</v>
      </c>
      <c r="I1030">
        <v>1</v>
      </c>
      <c r="J1030">
        <v>1800000</v>
      </c>
      <c r="K1030" s="35">
        <v>43147</v>
      </c>
      <c r="L1030" s="20">
        <f t="shared" si="16"/>
        <v>43237</v>
      </c>
    </row>
    <row r="1031" spans="1:13" x14ac:dyDescent="0.25">
      <c r="A1031" t="s">
        <v>1002</v>
      </c>
      <c r="B1031" t="s">
        <v>1003</v>
      </c>
      <c r="C1031" t="s">
        <v>1004</v>
      </c>
      <c r="D1031" t="s">
        <v>10</v>
      </c>
      <c r="E1031">
        <v>2</v>
      </c>
      <c r="F1031">
        <v>4</v>
      </c>
      <c r="G1031">
        <v>1</v>
      </c>
      <c r="H1031">
        <v>6</v>
      </c>
      <c r="I1031">
        <v>1</v>
      </c>
      <c r="J1031">
        <v>137253.4</v>
      </c>
      <c r="K1031" s="35">
        <v>42976</v>
      </c>
      <c r="L1031" s="20">
        <f t="shared" si="16"/>
        <v>43066</v>
      </c>
    </row>
    <row r="1032" spans="1:13" x14ac:dyDescent="0.25">
      <c r="A1032" t="s">
        <v>1335</v>
      </c>
      <c r="B1032" t="s">
        <v>1336</v>
      </c>
      <c r="C1032" t="s">
        <v>1337</v>
      </c>
      <c r="D1032" t="s">
        <v>10</v>
      </c>
      <c r="E1032">
        <v>2</v>
      </c>
      <c r="F1032">
        <v>4</v>
      </c>
      <c r="G1032">
        <v>1</v>
      </c>
      <c r="H1032">
        <v>6</v>
      </c>
      <c r="I1032">
        <v>1</v>
      </c>
      <c r="J1032">
        <v>15868604</v>
      </c>
      <c r="K1032" s="35">
        <v>43084</v>
      </c>
      <c r="L1032" s="20">
        <f t="shared" si="16"/>
        <v>43174</v>
      </c>
    </row>
    <row r="1033" spans="1:13" x14ac:dyDescent="0.25">
      <c r="A1033" t="s">
        <v>1757</v>
      </c>
      <c r="B1033" t="s">
        <v>1758</v>
      </c>
      <c r="C1033" t="s">
        <v>1759</v>
      </c>
      <c r="D1033" t="s">
        <v>10</v>
      </c>
      <c r="E1033">
        <v>2</v>
      </c>
      <c r="F1033">
        <v>4</v>
      </c>
      <c r="G1033">
        <v>1</v>
      </c>
      <c r="H1033">
        <v>6</v>
      </c>
      <c r="I1033">
        <v>1</v>
      </c>
      <c r="J1033">
        <v>694444.43</v>
      </c>
      <c r="K1033" s="35">
        <v>43153</v>
      </c>
      <c r="L1033" s="20">
        <f t="shared" si="16"/>
        <v>43243</v>
      </c>
    </row>
    <row r="1034" spans="1:13" x14ac:dyDescent="0.25">
      <c r="A1034" t="s">
        <v>1574</v>
      </c>
      <c r="B1034" t="s">
        <v>1575</v>
      </c>
      <c r="C1034" t="s">
        <v>1576</v>
      </c>
      <c r="D1034" t="s">
        <v>10</v>
      </c>
      <c r="E1034">
        <v>2</v>
      </c>
      <c r="F1034">
        <v>4</v>
      </c>
      <c r="G1034">
        <v>1</v>
      </c>
      <c r="H1034">
        <v>6</v>
      </c>
      <c r="I1034">
        <v>1</v>
      </c>
      <c r="J1034">
        <v>400000</v>
      </c>
      <c r="K1034" s="35">
        <v>43123</v>
      </c>
      <c r="L1034" s="20">
        <f t="shared" si="16"/>
        <v>43213</v>
      </c>
    </row>
    <row r="1035" spans="1:13" x14ac:dyDescent="0.25">
      <c r="A1035" t="s">
        <v>240</v>
      </c>
      <c r="B1035" t="s">
        <v>239</v>
      </c>
      <c r="D1035" t="s">
        <v>10</v>
      </c>
      <c r="E1035">
        <v>2</v>
      </c>
      <c r="F1035">
        <v>4</v>
      </c>
      <c r="G1035">
        <v>1</v>
      </c>
      <c r="H1035">
        <v>6</v>
      </c>
      <c r="I1035">
        <v>1</v>
      </c>
      <c r="J1035">
        <v>2021361.87</v>
      </c>
      <c r="K1035" s="35">
        <v>42606</v>
      </c>
      <c r="L1035" s="20">
        <f t="shared" si="16"/>
        <v>42696</v>
      </c>
    </row>
    <row r="1036" spans="1:13" s="6" customFormat="1" x14ac:dyDescent="0.25">
      <c r="A1036"/>
      <c r="B1036" t="s">
        <v>318</v>
      </c>
      <c r="C1036"/>
      <c r="D1036" t="s">
        <v>5</v>
      </c>
      <c r="E1036" t="s">
        <v>13</v>
      </c>
      <c r="F1036" t="s">
        <v>31</v>
      </c>
      <c r="G1036" t="s">
        <v>18</v>
      </c>
      <c r="H1036" t="s">
        <v>11</v>
      </c>
      <c r="I1036"/>
      <c r="J1036">
        <f>SUM(J1037:J1038)</f>
        <v>1825741.98</v>
      </c>
      <c r="K1036" s="40"/>
      <c r="L1036" s="22"/>
      <c r="M1036" s="11"/>
    </row>
    <row r="1037" spans="1:13" s="1" customFormat="1" x14ac:dyDescent="0.25">
      <c r="A1037" t="s">
        <v>320</v>
      </c>
      <c r="B1037" t="s">
        <v>0</v>
      </c>
      <c r="C1037"/>
      <c r="D1037" t="s">
        <v>10</v>
      </c>
      <c r="E1037" t="s">
        <v>13</v>
      </c>
      <c r="F1037" t="s">
        <v>31</v>
      </c>
      <c r="G1037" t="s">
        <v>18</v>
      </c>
      <c r="H1037" t="s">
        <v>11</v>
      </c>
      <c r="I1037"/>
      <c r="J1037">
        <v>644072</v>
      </c>
      <c r="K1037" s="35">
        <v>42810</v>
      </c>
      <c r="L1037" s="20">
        <f t="shared" si="16"/>
        <v>42900</v>
      </c>
      <c r="M1037" s="10"/>
    </row>
    <row r="1038" spans="1:13" x14ac:dyDescent="0.25">
      <c r="A1038" t="s">
        <v>319</v>
      </c>
      <c r="B1038" t="s">
        <v>0</v>
      </c>
      <c r="D1038" t="s">
        <v>10</v>
      </c>
      <c r="E1038" t="s">
        <v>13</v>
      </c>
      <c r="F1038" t="s">
        <v>31</v>
      </c>
      <c r="G1038" t="s">
        <v>18</v>
      </c>
      <c r="H1038" t="s">
        <v>11</v>
      </c>
      <c r="J1038">
        <v>1181669.98</v>
      </c>
      <c r="K1038" s="35">
        <v>42810</v>
      </c>
      <c r="L1038" s="20">
        <f t="shared" si="16"/>
        <v>42900</v>
      </c>
    </row>
    <row r="1039" spans="1:13" s="6" customFormat="1" x14ac:dyDescent="0.25">
      <c r="A1039"/>
      <c r="B1039" t="s">
        <v>336</v>
      </c>
      <c r="C1039"/>
      <c r="D1039" t="s">
        <v>5</v>
      </c>
      <c r="E1039" t="s">
        <v>13</v>
      </c>
      <c r="F1039" t="s">
        <v>31</v>
      </c>
      <c r="G1039" t="s">
        <v>18</v>
      </c>
      <c r="H1039" t="s">
        <v>13</v>
      </c>
      <c r="I1039" t="s">
        <v>11</v>
      </c>
      <c r="J1039">
        <f>SUM(J1040:J1041)</f>
        <v>75153289.319999993</v>
      </c>
      <c r="K1039" s="40"/>
      <c r="L1039" s="20"/>
      <c r="M1039" s="11"/>
    </row>
    <row r="1040" spans="1:13" x14ac:dyDescent="0.25">
      <c r="A1040" t="s">
        <v>359</v>
      </c>
      <c r="B1040" t="s">
        <v>358</v>
      </c>
      <c r="D1040" t="s">
        <v>10</v>
      </c>
      <c r="E1040" t="s">
        <v>13</v>
      </c>
      <c r="F1040" t="s">
        <v>31</v>
      </c>
      <c r="G1040" t="s">
        <v>18</v>
      </c>
      <c r="H1040" t="s">
        <v>13</v>
      </c>
      <c r="J1040">
        <v>1572707.88</v>
      </c>
      <c r="K1040" s="35">
        <v>42871</v>
      </c>
      <c r="L1040" s="22">
        <f t="shared" si="16"/>
        <v>42961</v>
      </c>
    </row>
    <row r="1041" spans="1:12" x14ac:dyDescent="0.25">
      <c r="A1041" t="s">
        <v>1275</v>
      </c>
      <c r="B1041" t="s">
        <v>1727</v>
      </c>
      <c r="D1041" t="s">
        <v>10</v>
      </c>
      <c r="E1041" t="s">
        <v>13</v>
      </c>
      <c r="F1041" t="s">
        <v>31</v>
      </c>
      <c r="G1041" t="s">
        <v>18</v>
      </c>
      <c r="H1041" t="s">
        <v>13</v>
      </c>
      <c r="J1041">
        <v>73580581.439999998</v>
      </c>
      <c r="K1041" s="35">
        <v>43069</v>
      </c>
      <c r="L1041" s="20">
        <f t="shared" si="16"/>
        <v>43159</v>
      </c>
    </row>
    <row r="1042" spans="1:12" ht="27.75" customHeight="1" x14ac:dyDescent="0.25">
      <c r="B1042" t="s">
        <v>241</v>
      </c>
      <c r="D1042" t="s">
        <v>5</v>
      </c>
      <c r="E1042">
        <v>2</v>
      </c>
      <c r="F1042">
        <v>4</v>
      </c>
      <c r="G1042">
        <v>2</v>
      </c>
      <c r="H1042">
        <v>2</v>
      </c>
      <c r="J1042">
        <f>SUM(J1043:J1043)</f>
        <v>611974.40000000002</v>
      </c>
      <c r="K1042" s="41"/>
      <c r="L1042" s="22"/>
    </row>
    <row r="1043" spans="1:12" x14ac:dyDescent="0.25">
      <c r="A1043" t="s">
        <v>242</v>
      </c>
      <c r="B1043" t="s">
        <v>387</v>
      </c>
      <c r="D1043" t="s">
        <v>10</v>
      </c>
      <c r="E1043">
        <v>2</v>
      </c>
      <c r="F1043">
        <v>4</v>
      </c>
      <c r="G1043">
        <v>2</v>
      </c>
      <c r="H1043">
        <v>2</v>
      </c>
      <c r="J1043">
        <v>611974.40000000002</v>
      </c>
      <c r="K1043" s="35">
        <v>42538</v>
      </c>
      <c r="L1043" s="20">
        <f t="shared" si="16"/>
        <v>42628</v>
      </c>
    </row>
    <row r="1044" spans="1:12" x14ac:dyDescent="0.25">
      <c r="B1044" t="s">
        <v>243</v>
      </c>
      <c r="D1044" t="s">
        <v>5</v>
      </c>
      <c r="E1044">
        <v>2</v>
      </c>
      <c r="F1044">
        <v>4</v>
      </c>
      <c r="G1044">
        <v>9</v>
      </c>
      <c r="H1044">
        <v>1</v>
      </c>
      <c r="I1044">
        <v>1</v>
      </c>
      <c r="J1044">
        <f>SUM(J1045:J1052)</f>
        <v>166247547.22999999</v>
      </c>
      <c r="K1044" s="40"/>
      <c r="L1044" s="22"/>
    </row>
    <row r="1045" spans="1:12" x14ac:dyDescent="0.25">
      <c r="A1045" t="s">
        <v>244</v>
      </c>
      <c r="B1045" t="s">
        <v>0</v>
      </c>
      <c r="C1045" t="s">
        <v>701</v>
      </c>
      <c r="D1045" t="s">
        <v>10</v>
      </c>
      <c r="E1045">
        <v>2</v>
      </c>
      <c r="F1045">
        <v>4</v>
      </c>
      <c r="G1045">
        <v>9</v>
      </c>
      <c r="H1045">
        <v>1</v>
      </c>
      <c r="I1045">
        <v>1</v>
      </c>
      <c r="J1045">
        <v>18547725</v>
      </c>
      <c r="K1045" s="37">
        <v>42531</v>
      </c>
      <c r="L1045" s="20">
        <f t="shared" si="16"/>
        <v>42621</v>
      </c>
    </row>
    <row r="1046" spans="1:12" x14ac:dyDescent="0.25">
      <c r="A1046" t="s">
        <v>245</v>
      </c>
      <c r="B1046" t="s">
        <v>0</v>
      </c>
      <c r="D1046" t="s">
        <v>10</v>
      </c>
      <c r="E1046">
        <v>2</v>
      </c>
      <c r="F1046">
        <v>4</v>
      </c>
      <c r="G1046">
        <v>9</v>
      </c>
      <c r="H1046">
        <v>1</v>
      </c>
      <c r="I1046">
        <v>1</v>
      </c>
      <c r="J1046">
        <v>41545600</v>
      </c>
      <c r="K1046" s="37">
        <v>42544</v>
      </c>
      <c r="L1046" s="20">
        <f t="shared" si="16"/>
        <v>42634</v>
      </c>
    </row>
    <row r="1047" spans="1:12" x14ac:dyDescent="0.25">
      <c r="A1047" t="s">
        <v>702</v>
      </c>
      <c r="B1047" t="s">
        <v>0</v>
      </c>
      <c r="C1047" t="s">
        <v>703</v>
      </c>
      <c r="D1047" t="s">
        <v>10</v>
      </c>
      <c r="E1047">
        <v>2</v>
      </c>
      <c r="F1047">
        <v>4</v>
      </c>
      <c r="G1047">
        <v>9</v>
      </c>
      <c r="H1047">
        <v>1</v>
      </c>
      <c r="I1047">
        <v>1</v>
      </c>
      <c r="J1047">
        <v>12853500</v>
      </c>
      <c r="K1047" s="24">
        <v>42549</v>
      </c>
      <c r="L1047" s="20">
        <f t="shared" si="16"/>
        <v>42639</v>
      </c>
    </row>
    <row r="1048" spans="1:12" x14ac:dyDescent="0.25">
      <c r="B1048" t="s">
        <v>0</v>
      </c>
      <c r="D1048" t="s">
        <v>10</v>
      </c>
      <c r="E1048">
        <v>2</v>
      </c>
      <c r="F1048">
        <v>4</v>
      </c>
      <c r="G1048">
        <v>9</v>
      </c>
      <c r="H1048">
        <v>1</v>
      </c>
      <c r="I1048">
        <v>1</v>
      </c>
      <c r="J1048">
        <v>11139660</v>
      </c>
      <c r="K1048" s="46">
        <v>42892</v>
      </c>
      <c r="L1048" s="20">
        <f t="shared" si="16"/>
        <v>42982</v>
      </c>
    </row>
    <row r="1049" spans="1:12" x14ac:dyDescent="0.25">
      <c r="A1049" t="s">
        <v>1289</v>
      </c>
      <c r="B1049" t="s">
        <v>1290</v>
      </c>
      <c r="C1049" t="s">
        <v>1291</v>
      </c>
      <c r="D1049" t="s">
        <v>10</v>
      </c>
      <c r="E1049">
        <v>2</v>
      </c>
      <c r="F1049">
        <v>4</v>
      </c>
      <c r="G1049">
        <v>9</v>
      </c>
      <c r="H1049">
        <v>1</v>
      </c>
      <c r="I1049">
        <v>1</v>
      </c>
      <c r="J1049">
        <v>40127262.229999997</v>
      </c>
      <c r="K1049" s="46">
        <v>43076</v>
      </c>
      <c r="L1049" s="20">
        <f t="shared" si="16"/>
        <v>43166</v>
      </c>
    </row>
    <row r="1050" spans="1:12" x14ac:dyDescent="0.25">
      <c r="A1050" t="s">
        <v>1264</v>
      </c>
      <c r="B1050" t="s">
        <v>1265</v>
      </c>
      <c r="C1050" t="s">
        <v>1266</v>
      </c>
      <c r="D1050" t="s">
        <v>10</v>
      </c>
      <c r="E1050">
        <v>2</v>
      </c>
      <c r="F1050">
        <v>4</v>
      </c>
      <c r="G1050">
        <v>9</v>
      </c>
      <c r="H1050">
        <v>1</v>
      </c>
      <c r="I1050">
        <v>1</v>
      </c>
      <c r="J1050">
        <v>6005200</v>
      </c>
      <c r="K1050" s="46">
        <v>43067</v>
      </c>
      <c r="L1050" s="20">
        <f t="shared" si="16"/>
        <v>43157</v>
      </c>
    </row>
    <row r="1051" spans="1:12" x14ac:dyDescent="0.25">
      <c r="B1051" t="s">
        <v>1707</v>
      </c>
      <c r="C1051" t="s">
        <v>1266</v>
      </c>
      <c r="D1051" t="s">
        <v>10</v>
      </c>
      <c r="E1051">
        <v>2</v>
      </c>
      <c r="F1051">
        <v>4</v>
      </c>
      <c r="G1051">
        <v>9</v>
      </c>
      <c r="H1051">
        <v>1</v>
      </c>
      <c r="I1051">
        <v>1</v>
      </c>
      <c r="J1051">
        <v>33028600</v>
      </c>
      <c r="K1051" s="46">
        <v>43147</v>
      </c>
      <c r="L1051" s="20">
        <f t="shared" si="16"/>
        <v>43237</v>
      </c>
    </row>
    <row r="1052" spans="1:12" x14ac:dyDescent="0.25">
      <c r="A1052" t="s">
        <v>860</v>
      </c>
      <c r="B1052" t="s">
        <v>861</v>
      </c>
      <c r="C1052" t="s">
        <v>862</v>
      </c>
      <c r="D1052" t="s">
        <v>10</v>
      </c>
      <c r="E1052">
        <v>2</v>
      </c>
      <c r="F1052">
        <v>4</v>
      </c>
      <c r="G1052">
        <v>9</v>
      </c>
      <c r="H1052">
        <v>1</v>
      </c>
      <c r="I1052">
        <v>1</v>
      </c>
      <c r="J1052">
        <v>3000000</v>
      </c>
      <c r="K1052" s="27">
        <v>42502</v>
      </c>
      <c r="L1052" s="20">
        <f t="shared" si="16"/>
        <v>42592</v>
      </c>
    </row>
    <row r="1053" spans="1:12" x14ac:dyDescent="0.25">
      <c r="B1053" t="s">
        <v>246</v>
      </c>
      <c r="D1053" t="s">
        <v>5</v>
      </c>
      <c r="E1053">
        <v>2</v>
      </c>
      <c r="F1053">
        <v>6</v>
      </c>
      <c r="G1053">
        <v>1</v>
      </c>
      <c r="H1053">
        <v>1</v>
      </c>
      <c r="J1053">
        <f>SUM(J1054:J1097)</f>
        <v>99704054.029999986</v>
      </c>
      <c r="K1053" s="40"/>
      <c r="L1053" s="22"/>
    </row>
    <row r="1054" spans="1:12" x14ac:dyDescent="0.25">
      <c r="A1054" t="s">
        <v>1097</v>
      </c>
      <c r="B1054" t="s">
        <v>202</v>
      </c>
      <c r="D1054" t="s">
        <v>10</v>
      </c>
      <c r="E1054">
        <v>2</v>
      </c>
      <c r="F1054">
        <v>6</v>
      </c>
      <c r="G1054">
        <v>1</v>
      </c>
      <c r="H1054">
        <v>1</v>
      </c>
      <c r="I1054">
        <v>1</v>
      </c>
      <c r="J1054">
        <v>97240.61</v>
      </c>
      <c r="K1054" s="27">
        <v>42368</v>
      </c>
      <c r="L1054" s="20">
        <f t="shared" si="16"/>
        <v>42458</v>
      </c>
    </row>
    <row r="1055" spans="1:12" x14ac:dyDescent="0.25">
      <c r="A1055" t="s">
        <v>951</v>
      </c>
      <c r="B1055" t="s">
        <v>247</v>
      </c>
      <c r="D1055" t="s">
        <v>10</v>
      </c>
      <c r="E1055">
        <v>2</v>
      </c>
      <c r="F1055">
        <v>6</v>
      </c>
      <c r="G1055">
        <v>1</v>
      </c>
      <c r="H1055">
        <v>1</v>
      </c>
      <c r="I1055">
        <v>1</v>
      </c>
      <c r="J1055">
        <v>387916.03</v>
      </c>
      <c r="K1055" s="24">
        <v>42445</v>
      </c>
      <c r="L1055" s="20">
        <f t="shared" si="16"/>
        <v>42535</v>
      </c>
    </row>
    <row r="1056" spans="1:12" x14ac:dyDescent="0.25">
      <c r="A1056" t="s">
        <v>463</v>
      </c>
      <c r="B1056" t="s">
        <v>250</v>
      </c>
      <c r="D1056" t="s">
        <v>10</v>
      </c>
      <c r="E1056">
        <v>2</v>
      </c>
      <c r="F1056">
        <v>6</v>
      </c>
      <c r="G1056">
        <v>1</v>
      </c>
      <c r="H1056">
        <v>1</v>
      </c>
      <c r="I1056">
        <v>1</v>
      </c>
      <c r="J1056">
        <v>389886.75</v>
      </c>
      <c r="K1056" s="27">
        <v>42709</v>
      </c>
      <c r="L1056" s="20">
        <f t="shared" si="16"/>
        <v>42799</v>
      </c>
    </row>
    <row r="1057" spans="1:12" x14ac:dyDescent="0.25">
      <c r="A1057" t="s">
        <v>897</v>
      </c>
      <c r="B1057" t="s">
        <v>300</v>
      </c>
      <c r="D1057" t="s">
        <v>10</v>
      </c>
      <c r="E1057">
        <v>2</v>
      </c>
      <c r="F1057">
        <v>6</v>
      </c>
      <c r="G1057">
        <v>1</v>
      </c>
      <c r="H1057">
        <v>1</v>
      </c>
      <c r="I1057">
        <v>1</v>
      </c>
      <c r="J1057">
        <v>206924.79999999999</v>
      </c>
      <c r="K1057" s="24">
        <v>43021</v>
      </c>
      <c r="L1057" s="20">
        <f t="shared" si="16"/>
        <v>43111</v>
      </c>
    </row>
    <row r="1058" spans="1:12" x14ac:dyDescent="0.25">
      <c r="A1058" t="s">
        <v>340</v>
      </c>
      <c r="B1058" t="s">
        <v>339</v>
      </c>
      <c r="D1058" t="s">
        <v>10</v>
      </c>
      <c r="E1058">
        <v>2</v>
      </c>
      <c r="F1058">
        <v>6</v>
      </c>
      <c r="G1058">
        <v>1</v>
      </c>
      <c r="H1058">
        <v>1</v>
      </c>
      <c r="I1058">
        <v>1</v>
      </c>
      <c r="J1058">
        <v>2434503.4300000002</v>
      </c>
      <c r="K1058" s="24">
        <v>43021</v>
      </c>
      <c r="L1058" s="20">
        <f t="shared" si="16"/>
        <v>43111</v>
      </c>
    </row>
    <row r="1059" spans="1:12" x14ac:dyDescent="0.25">
      <c r="A1059" t="s">
        <v>38</v>
      </c>
      <c r="B1059" t="s">
        <v>35</v>
      </c>
      <c r="D1059" t="s">
        <v>10</v>
      </c>
      <c r="E1059">
        <v>2</v>
      </c>
      <c r="F1059">
        <v>6</v>
      </c>
      <c r="G1059">
        <v>1</v>
      </c>
      <c r="H1059">
        <v>1</v>
      </c>
      <c r="I1059">
        <v>1</v>
      </c>
      <c r="J1059">
        <v>178652</v>
      </c>
      <c r="K1059" s="42">
        <v>42720</v>
      </c>
      <c r="L1059" s="20">
        <f t="shared" si="16"/>
        <v>42810</v>
      </c>
    </row>
    <row r="1060" spans="1:12" x14ac:dyDescent="0.25">
      <c r="A1060" t="s">
        <v>899</v>
      </c>
      <c r="B1060" t="s">
        <v>300</v>
      </c>
      <c r="D1060" t="s">
        <v>10</v>
      </c>
      <c r="E1060">
        <v>2</v>
      </c>
      <c r="F1060">
        <v>6</v>
      </c>
      <c r="G1060">
        <v>1</v>
      </c>
      <c r="H1060">
        <v>1</v>
      </c>
      <c r="I1060">
        <v>1</v>
      </c>
      <c r="J1060">
        <v>3194401.6</v>
      </c>
      <c r="K1060" s="24">
        <v>42433</v>
      </c>
      <c r="L1060" s="20">
        <f t="shared" si="16"/>
        <v>42523</v>
      </c>
    </row>
    <row r="1061" spans="1:12" x14ac:dyDescent="0.25">
      <c r="A1061" t="s">
        <v>898</v>
      </c>
      <c r="B1061" t="s">
        <v>300</v>
      </c>
      <c r="D1061" t="s">
        <v>10</v>
      </c>
      <c r="E1061">
        <v>2</v>
      </c>
      <c r="F1061">
        <v>6</v>
      </c>
      <c r="G1061">
        <v>1</v>
      </c>
      <c r="H1061">
        <v>1</v>
      </c>
      <c r="I1061">
        <v>1</v>
      </c>
      <c r="J1061">
        <v>2389075.2000000002</v>
      </c>
      <c r="K1061" s="24">
        <v>42472</v>
      </c>
      <c r="L1061" s="20">
        <f t="shared" si="16"/>
        <v>42562</v>
      </c>
    </row>
    <row r="1062" spans="1:12" x14ac:dyDescent="0.25">
      <c r="A1062" t="s">
        <v>396</v>
      </c>
      <c r="B1062" t="s">
        <v>461</v>
      </c>
      <c r="C1062" t="s">
        <v>462</v>
      </c>
      <c r="D1062" t="s">
        <v>10</v>
      </c>
      <c r="E1062">
        <v>2</v>
      </c>
      <c r="F1062">
        <v>6</v>
      </c>
      <c r="G1062">
        <v>1</v>
      </c>
      <c r="H1062">
        <v>1</v>
      </c>
      <c r="I1062">
        <v>1</v>
      </c>
      <c r="J1062">
        <v>955800</v>
      </c>
      <c r="K1062" s="24">
        <v>42975</v>
      </c>
      <c r="L1062" s="20">
        <f t="shared" si="16"/>
        <v>43065</v>
      </c>
    </row>
    <row r="1063" spans="1:12" x14ac:dyDescent="0.25">
      <c r="A1063" t="s">
        <v>599</v>
      </c>
      <c r="B1063" t="s">
        <v>35</v>
      </c>
      <c r="C1063" t="s">
        <v>448</v>
      </c>
      <c r="D1063" t="s">
        <v>10</v>
      </c>
      <c r="E1063">
        <v>2</v>
      </c>
      <c r="F1063">
        <v>6</v>
      </c>
      <c r="G1063">
        <v>1</v>
      </c>
      <c r="H1063">
        <v>1</v>
      </c>
      <c r="I1063">
        <v>1</v>
      </c>
      <c r="J1063">
        <v>7916424.1200000001</v>
      </c>
      <c r="K1063" s="24">
        <v>43070</v>
      </c>
      <c r="L1063" s="20">
        <f t="shared" si="16"/>
        <v>43160</v>
      </c>
    </row>
    <row r="1064" spans="1:12" x14ac:dyDescent="0.25">
      <c r="A1064" t="s">
        <v>1133</v>
      </c>
      <c r="B1064" t="s">
        <v>1134</v>
      </c>
      <c r="C1064" t="s">
        <v>448</v>
      </c>
      <c r="D1064" t="s">
        <v>10</v>
      </c>
      <c r="E1064">
        <v>2</v>
      </c>
      <c r="F1064">
        <v>6</v>
      </c>
      <c r="G1064">
        <v>1</v>
      </c>
      <c r="H1064">
        <v>1</v>
      </c>
      <c r="I1064">
        <v>1</v>
      </c>
      <c r="J1064">
        <v>737535.4</v>
      </c>
      <c r="K1064" s="24">
        <v>43010</v>
      </c>
      <c r="L1064" s="20">
        <f t="shared" si="16"/>
        <v>43100</v>
      </c>
    </row>
    <row r="1065" spans="1:12" x14ac:dyDescent="0.25">
      <c r="A1065" t="s">
        <v>706</v>
      </c>
      <c r="B1065" t="s">
        <v>1128</v>
      </c>
      <c r="C1065" t="s">
        <v>707</v>
      </c>
      <c r="D1065" t="s">
        <v>10</v>
      </c>
      <c r="E1065">
        <v>2</v>
      </c>
      <c r="F1065">
        <v>6</v>
      </c>
      <c r="G1065">
        <v>1</v>
      </c>
      <c r="H1065">
        <v>1</v>
      </c>
      <c r="I1065">
        <v>1</v>
      </c>
      <c r="J1065">
        <v>726880</v>
      </c>
      <c r="K1065" s="24">
        <v>42585</v>
      </c>
      <c r="L1065" s="20">
        <f t="shared" si="16"/>
        <v>42675</v>
      </c>
    </row>
    <row r="1066" spans="1:12" x14ac:dyDescent="0.25">
      <c r="A1066" t="s">
        <v>953</v>
      </c>
      <c r="B1066" t="s">
        <v>248</v>
      </c>
      <c r="D1066" t="s">
        <v>10</v>
      </c>
      <c r="E1066">
        <v>2</v>
      </c>
      <c r="F1066">
        <v>6</v>
      </c>
      <c r="G1066">
        <v>1</v>
      </c>
      <c r="H1066">
        <v>1</v>
      </c>
      <c r="I1066">
        <v>1</v>
      </c>
      <c r="J1066">
        <v>985654</v>
      </c>
      <c r="K1066" s="24">
        <v>42474</v>
      </c>
      <c r="L1066" s="20">
        <f t="shared" si="16"/>
        <v>42564</v>
      </c>
    </row>
    <row r="1067" spans="1:12" x14ac:dyDescent="0.25">
      <c r="A1067" t="s">
        <v>952</v>
      </c>
      <c r="B1067" t="s">
        <v>247</v>
      </c>
      <c r="D1067" t="s">
        <v>10</v>
      </c>
      <c r="E1067">
        <v>2</v>
      </c>
      <c r="F1067">
        <v>6</v>
      </c>
      <c r="G1067">
        <v>1</v>
      </c>
      <c r="H1067">
        <v>1</v>
      </c>
      <c r="I1067">
        <v>1</v>
      </c>
      <c r="J1067">
        <v>1641716.06</v>
      </c>
      <c r="K1067" s="24">
        <v>42543</v>
      </c>
      <c r="L1067" s="20">
        <f t="shared" si="16"/>
        <v>42633</v>
      </c>
    </row>
    <row r="1068" spans="1:12" x14ac:dyDescent="0.25">
      <c r="A1068" t="s">
        <v>615</v>
      </c>
      <c r="B1068" t="s">
        <v>249</v>
      </c>
      <c r="C1068" t="s">
        <v>705</v>
      </c>
      <c r="D1068" t="s">
        <v>10</v>
      </c>
      <c r="E1068">
        <v>2</v>
      </c>
      <c r="F1068">
        <v>6</v>
      </c>
      <c r="G1068">
        <v>1</v>
      </c>
      <c r="H1068">
        <v>1</v>
      </c>
      <c r="I1068">
        <v>1</v>
      </c>
      <c r="J1068">
        <v>1409628</v>
      </c>
      <c r="K1068" s="24">
        <v>42474</v>
      </c>
      <c r="L1068" s="20">
        <f t="shared" si="16"/>
        <v>42564</v>
      </c>
    </row>
    <row r="1069" spans="1:12" x14ac:dyDescent="0.25">
      <c r="A1069" t="s">
        <v>1118</v>
      </c>
      <c r="B1069" t="s">
        <v>1038</v>
      </c>
      <c r="C1069" t="s">
        <v>475</v>
      </c>
      <c r="D1069" t="s">
        <v>10</v>
      </c>
      <c r="E1069">
        <v>2</v>
      </c>
      <c r="F1069">
        <v>6</v>
      </c>
      <c r="G1069">
        <v>1</v>
      </c>
      <c r="H1069">
        <v>1</v>
      </c>
      <c r="I1069">
        <v>1</v>
      </c>
      <c r="J1069">
        <v>1299810.97</v>
      </c>
      <c r="K1069" s="24">
        <v>43018</v>
      </c>
      <c r="L1069" s="20">
        <f t="shared" si="16"/>
        <v>43108</v>
      </c>
    </row>
    <row r="1070" spans="1:12" x14ac:dyDescent="0.25">
      <c r="A1070" t="s">
        <v>1138</v>
      </c>
      <c r="B1070" t="s">
        <v>1038</v>
      </c>
      <c r="C1070" t="s">
        <v>475</v>
      </c>
      <c r="D1070" t="s">
        <v>10</v>
      </c>
      <c r="E1070">
        <v>2</v>
      </c>
      <c r="F1070">
        <v>6</v>
      </c>
      <c r="G1070">
        <v>1</v>
      </c>
      <c r="H1070">
        <v>1</v>
      </c>
      <c r="I1070">
        <v>1</v>
      </c>
      <c r="J1070">
        <v>2455444.14</v>
      </c>
      <c r="K1070" s="24">
        <v>43021</v>
      </c>
      <c r="L1070" s="20">
        <f t="shared" si="16"/>
        <v>43111</v>
      </c>
    </row>
    <row r="1071" spans="1:12" x14ac:dyDescent="0.25">
      <c r="A1071" t="s">
        <v>1162</v>
      </c>
      <c r="B1071" t="s">
        <v>1038</v>
      </c>
      <c r="C1071" t="s">
        <v>475</v>
      </c>
      <c r="D1071" t="s">
        <v>10</v>
      </c>
      <c r="E1071">
        <v>2</v>
      </c>
      <c r="F1071">
        <v>6</v>
      </c>
      <c r="G1071">
        <v>1</v>
      </c>
      <c r="H1071">
        <v>1</v>
      </c>
      <c r="I1071">
        <v>1</v>
      </c>
      <c r="J1071">
        <v>1972517.46</v>
      </c>
      <c r="K1071" s="24">
        <v>43032</v>
      </c>
      <c r="L1071" s="20">
        <f t="shared" si="16"/>
        <v>43122</v>
      </c>
    </row>
    <row r="1072" spans="1:12" x14ac:dyDescent="0.25">
      <c r="A1072" t="s">
        <v>1056</v>
      </c>
      <c r="B1072" t="s">
        <v>1039</v>
      </c>
      <c r="C1072" t="s">
        <v>1040</v>
      </c>
      <c r="D1072" t="s">
        <v>10</v>
      </c>
      <c r="E1072">
        <v>2</v>
      </c>
      <c r="F1072">
        <v>6</v>
      </c>
      <c r="G1072">
        <v>1</v>
      </c>
      <c r="H1072">
        <v>1</v>
      </c>
      <c r="I1072">
        <v>1</v>
      </c>
      <c r="J1072">
        <v>9269941.3599999994</v>
      </c>
      <c r="K1072" s="24">
        <v>42996</v>
      </c>
      <c r="L1072" s="20">
        <f t="shared" si="16"/>
        <v>43086</v>
      </c>
    </row>
    <row r="1073" spans="1:12" x14ac:dyDescent="0.25">
      <c r="A1073" t="s">
        <v>1347</v>
      </c>
      <c r="B1073" t="s">
        <v>1348</v>
      </c>
      <c r="C1073" t="s">
        <v>448</v>
      </c>
      <c r="D1073" t="s">
        <v>10</v>
      </c>
      <c r="E1073">
        <v>2</v>
      </c>
      <c r="F1073">
        <v>6</v>
      </c>
      <c r="G1073">
        <v>1</v>
      </c>
      <c r="H1073">
        <v>1</v>
      </c>
      <c r="I1073">
        <v>1</v>
      </c>
      <c r="J1073">
        <v>961253.49</v>
      </c>
      <c r="K1073" s="24">
        <v>43088</v>
      </c>
      <c r="L1073" s="20">
        <f t="shared" si="16"/>
        <v>43178</v>
      </c>
    </row>
    <row r="1074" spans="1:12" x14ac:dyDescent="0.25">
      <c r="A1074" t="s">
        <v>1500</v>
      </c>
      <c r="B1074" t="s">
        <v>1501</v>
      </c>
      <c r="C1074" t="s">
        <v>448</v>
      </c>
      <c r="D1074" t="s">
        <v>10</v>
      </c>
      <c r="E1074">
        <v>2</v>
      </c>
      <c r="F1074">
        <v>6</v>
      </c>
      <c r="G1074">
        <v>1</v>
      </c>
      <c r="H1074">
        <v>1</v>
      </c>
      <c r="I1074">
        <v>1</v>
      </c>
      <c r="J1074">
        <v>8648928</v>
      </c>
      <c r="K1074" s="24">
        <v>43119</v>
      </c>
      <c r="L1074" s="20">
        <f t="shared" si="16"/>
        <v>43209</v>
      </c>
    </row>
    <row r="1075" spans="1:12" x14ac:dyDescent="0.25">
      <c r="A1075" t="s">
        <v>1698</v>
      </c>
      <c r="B1075" t="s">
        <v>1462</v>
      </c>
      <c r="C1075" t="s">
        <v>1040</v>
      </c>
      <c r="D1075" t="s">
        <v>10</v>
      </c>
      <c r="E1075">
        <v>2</v>
      </c>
      <c r="F1075">
        <v>6</v>
      </c>
      <c r="G1075">
        <v>1</v>
      </c>
      <c r="H1075">
        <v>1</v>
      </c>
      <c r="I1075">
        <v>1</v>
      </c>
      <c r="J1075">
        <v>1700332.8</v>
      </c>
      <c r="K1075" s="24">
        <v>43147</v>
      </c>
      <c r="L1075" s="20">
        <f t="shared" si="16"/>
        <v>43237</v>
      </c>
    </row>
    <row r="1076" spans="1:12" x14ac:dyDescent="0.25">
      <c r="A1076" t="s">
        <v>1610</v>
      </c>
      <c r="B1076" t="s">
        <v>1193</v>
      </c>
      <c r="C1076" t="s">
        <v>448</v>
      </c>
      <c r="D1076" t="s">
        <v>10</v>
      </c>
      <c r="E1076">
        <v>2</v>
      </c>
      <c r="F1076">
        <v>6</v>
      </c>
      <c r="G1076">
        <v>1</v>
      </c>
      <c r="H1076">
        <v>1</v>
      </c>
      <c r="I1076">
        <v>1</v>
      </c>
      <c r="J1076">
        <v>3857926.4</v>
      </c>
      <c r="K1076" s="24">
        <v>43132</v>
      </c>
      <c r="L1076" s="20">
        <f t="shared" si="16"/>
        <v>43222</v>
      </c>
    </row>
    <row r="1077" spans="1:12" x14ac:dyDescent="0.25">
      <c r="A1077" t="s">
        <v>1282</v>
      </c>
      <c r="B1077" t="s">
        <v>1664</v>
      </c>
      <c r="C1077" t="s">
        <v>1283</v>
      </c>
      <c r="D1077" t="s">
        <v>10</v>
      </c>
      <c r="E1077">
        <v>2</v>
      </c>
      <c r="F1077">
        <v>6</v>
      </c>
      <c r="G1077">
        <v>1</v>
      </c>
      <c r="H1077">
        <v>1</v>
      </c>
      <c r="I1077">
        <v>1</v>
      </c>
      <c r="J1077">
        <v>492728.04</v>
      </c>
      <c r="K1077" s="24">
        <v>43082</v>
      </c>
      <c r="L1077" s="20">
        <f t="shared" si="16"/>
        <v>43172</v>
      </c>
    </row>
    <row r="1078" spans="1:12" x14ac:dyDescent="0.25">
      <c r="A1078" t="s">
        <v>599</v>
      </c>
      <c r="B1078" t="s">
        <v>1119</v>
      </c>
      <c r="C1078" t="s">
        <v>475</v>
      </c>
      <c r="D1078" t="s">
        <v>10</v>
      </c>
      <c r="E1078">
        <v>2</v>
      </c>
      <c r="F1078">
        <v>6</v>
      </c>
      <c r="G1078">
        <v>1</v>
      </c>
      <c r="H1078">
        <v>1</v>
      </c>
      <c r="I1078">
        <v>1</v>
      </c>
      <c r="J1078">
        <v>2041305.6</v>
      </c>
      <c r="K1078" s="24">
        <v>43017</v>
      </c>
      <c r="L1078" s="20">
        <f t="shared" si="16"/>
        <v>43107</v>
      </c>
    </row>
    <row r="1079" spans="1:12" x14ac:dyDescent="0.25">
      <c r="A1079" t="s">
        <v>1362</v>
      </c>
      <c r="B1079" t="s">
        <v>1193</v>
      </c>
      <c r="C1079" t="s">
        <v>705</v>
      </c>
      <c r="D1079" t="s">
        <v>10</v>
      </c>
      <c r="E1079">
        <v>2</v>
      </c>
      <c r="F1079">
        <v>6</v>
      </c>
      <c r="G1079">
        <v>1</v>
      </c>
      <c r="H1079">
        <v>1</v>
      </c>
      <c r="I1079">
        <v>1</v>
      </c>
      <c r="J1079">
        <v>2271500</v>
      </c>
      <c r="K1079" s="24">
        <v>43042</v>
      </c>
      <c r="L1079" s="20">
        <f t="shared" si="16"/>
        <v>43132</v>
      </c>
    </row>
    <row r="1080" spans="1:12" x14ac:dyDescent="0.25">
      <c r="A1080" t="s">
        <v>1231</v>
      </c>
      <c r="B1080" t="s">
        <v>1193</v>
      </c>
      <c r="C1080" t="s">
        <v>705</v>
      </c>
      <c r="D1080" t="s">
        <v>10</v>
      </c>
      <c r="E1080">
        <v>2</v>
      </c>
      <c r="F1080">
        <v>6</v>
      </c>
      <c r="G1080">
        <v>1</v>
      </c>
      <c r="H1080">
        <v>1</v>
      </c>
      <c r="I1080">
        <v>1</v>
      </c>
      <c r="J1080">
        <v>3314572.8</v>
      </c>
      <c r="K1080" s="24">
        <v>43073</v>
      </c>
      <c r="L1080" s="20">
        <f t="shared" si="16"/>
        <v>43163</v>
      </c>
    </row>
    <row r="1081" spans="1:12" x14ac:dyDescent="0.25">
      <c r="A1081" t="s">
        <v>537</v>
      </c>
      <c r="B1081" t="s">
        <v>1561</v>
      </c>
      <c r="C1081" t="s">
        <v>705</v>
      </c>
      <c r="D1081" t="s">
        <v>10</v>
      </c>
      <c r="E1081">
        <v>2</v>
      </c>
      <c r="F1081">
        <v>6</v>
      </c>
      <c r="G1081">
        <v>1</v>
      </c>
      <c r="H1081">
        <v>1</v>
      </c>
      <c r="I1081">
        <v>1</v>
      </c>
      <c r="J1081">
        <v>324802.95</v>
      </c>
      <c r="K1081" s="24">
        <v>42998</v>
      </c>
      <c r="L1081" s="20">
        <f t="shared" si="16"/>
        <v>43088</v>
      </c>
    </row>
    <row r="1082" spans="1:12" x14ac:dyDescent="0.25">
      <c r="A1082" t="s">
        <v>583</v>
      </c>
      <c r="B1082" t="s">
        <v>1566</v>
      </c>
      <c r="C1082" t="s">
        <v>448</v>
      </c>
      <c r="D1082" t="s">
        <v>10</v>
      </c>
      <c r="E1082">
        <v>2</v>
      </c>
      <c r="F1082">
        <v>6</v>
      </c>
      <c r="G1082">
        <v>1</v>
      </c>
      <c r="H1082">
        <v>1</v>
      </c>
      <c r="I1082">
        <v>1</v>
      </c>
      <c r="J1082">
        <v>2381570.4</v>
      </c>
      <c r="K1082" s="24">
        <v>43123</v>
      </c>
      <c r="L1082" s="20">
        <f t="shared" si="16"/>
        <v>43213</v>
      </c>
    </row>
    <row r="1083" spans="1:12" x14ac:dyDescent="0.25">
      <c r="A1083" t="s">
        <v>615</v>
      </c>
      <c r="B1083" t="s">
        <v>1666</v>
      </c>
      <c r="C1083" t="s">
        <v>705</v>
      </c>
      <c r="D1083" t="s">
        <v>10</v>
      </c>
      <c r="E1083">
        <v>2</v>
      </c>
      <c r="F1083">
        <v>6</v>
      </c>
      <c r="G1083">
        <v>1</v>
      </c>
      <c r="H1083">
        <v>1</v>
      </c>
      <c r="I1083">
        <v>1</v>
      </c>
      <c r="J1083">
        <v>6714325.5499999998</v>
      </c>
      <c r="K1083" s="24">
        <v>43144</v>
      </c>
      <c r="L1083" s="20">
        <f t="shared" si="16"/>
        <v>43234</v>
      </c>
    </row>
    <row r="1084" spans="1:12" x14ac:dyDescent="0.25">
      <c r="A1084" t="s">
        <v>900</v>
      </c>
      <c r="B1084" t="s">
        <v>300</v>
      </c>
      <c r="C1084" t="s">
        <v>705</v>
      </c>
      <c r="D1084" t="s">
        <v>10</v>
      </c>
      <c r="E1084">
        <v>2</v>
      </c>
      <c r="F1084">
        <v>6</v>
      </c>
      <c r="G1084">
        <v>1</v>
      </c>
      <c r="H1084">
        <v>1</v>
      </c>
      <c r="I1084">
        <v>1</v>
      </c>
      <c r="J1084">
        <v>1191885.49</v>
      </c>
      <c r="K1084" s="24">
        <v>42543</v>
      </c>
      <c r="L1084" s="20">
        <f t="shared" si="16"/>
        <v>42633</v>
      </c>
    </row>
    <row r="1085" spans="1:12" x14ac:dyDescent="0.25">
      <c r="A1085" t="s">
        <v>1459</v>
      </c>
      <c r="B1085" t="s">
        <v>1460</v>
      </c>
      <c r="C1085" t="s">
        <v>475</v>
      </c>
      <c r="D1085" t="s">
        <v>10</v>
      </c>
      <c r="E1085">
        <v>2</v>
      </c>
      <c r="F1085">
        <v>6</v>
      </c>
      <c r="G1085">
        <v>1</v>
      </c>
      <c r="H1085">
        <v>1</v>
      </c>
      <c r="I1085">
        <v>1</v>
      </c>
      <c r="J1085">
        <v>3103518</v>
      </c>
      <c r="K1085" s="24">
        <v>43103</v>
      </c>
      <c r="L1085" s="20">
        <f t="shared" si="16"/>
        <v>43193</v>
      </c>
    </row>
    <row r="1086" spans="1:12" x14ac:dyDescent="0.25">
      <c r="A1086" t="s">
        <v>1450</v>
      </c>
      <c r="B1086" t="s">
        <v>1451</v>
      </c>
      <c r="C1086" t="s">
        <v>475</v>
      </c>
      <c r="D1086" t="s">
        <v>10</v>
      </c>
      <c r="E1086">
        <v>2</v>
      </c>
      <c r="F1086">
        <v>6</v>
      </c>
      <c r="G1086">
        <v>1</v>
      </c>
      <c r="H1086">
        <v>1</v>
      </c>
      <c r="I1086">
        <v>1</v>
      </c>
      <c r="J1086">
        <v>7085546</v>
      </c>
      <c r="K1086" s="24">
        <v>43103</v>
      </c>
      <c r="L1086" s="20">
        <f t="shared" si="16"/>
        <v>43193</v>
      </c>
    </row>
    <row r="1087" spans="1:12" x14ac:dyDescent="0.25">
      <c r="A1087" t="s">
        <v>1461</v>
      </c>
      <c r="B1087" t="s">
        <v>1462</v>
      </c>
      <c r="C1087" t="s">
        <v>1040</v>
      </c>
      <c r="D1087" t="s">
        <v>10</v>
      </c>
      <c r="E1087">
        <v>2</v>
      </c>
      <c r="F1087">
        <v>6</v>
      </c>
      <c r="G1087">
        <v>1</v>
      </c>
      <c r="H1087">
        <v>1</v>
      </c>
      <c r="I1087">
        <v>1</v>
      </c>
      <c r="J1087">
        <v>2550499.2000000002</v>
      </c>
      <c r="K1087" s="24">
        <v>43104</v>
      </c>
      <c r="L1087" s="20">
        <f t="shared" si="16"/>
        <v>43194</v>
      </c>
    </row>
    <row r="1088" spans="1:12" x14ac:dyDescent="0.25">
      <c r="A1088" t="s">
        <v>1202</v>
      </c>
      <c r="B1088" t="s">
        <v>1452</v>
      </c>
      <c r="C1088" t="s">
        <v>475</v>
      </c>
      <c r="D1088" t="s">
        <v>10</v>
      </c>
      <c r="E1088">
        <v>2</v>
      </c>
      <c r="F1088">
        <v>6</v>
      </c>
      <c r="G1088">
        <v>1</v>
      </c>
      <c r="H1088">
        <v>1</v>
      </c>
      <c r="I1088">
        <v>1</v>
      </c>
      <c r="J1088">
        <v>3238482.89</v>
      </c>
      <c r="K1088" s="24">
        <v>43103</v>
      </c>
      <c r="L1088" s="20">
        <f t="shared" si="16"/>
        <v>43193</v>
      </c>
    </row>
    <row r="1089" spans="1:13" x14ac:dyDescent="0.25">
      <c r="A1089" t="s">
        <v>396</v>
      </c>
      <c r="B1089" t="s">
        <v>49</v>
      </c>
      <c r="C1089" t="s">
        <v>475</v>
      </c>
      <c r="D1089" t="s">
        <v>10</v>
      </c>
      <c r="E1089">
        <v>2</v>
      </c>
      <c r="F1089">
        <v>6</v>
      </c>
      <c r="G1089">
        <v>1</v>
      </c>
      <c r="H1089">
        <v>1</v>
      </c>
      <c r="I1089">
        <v>1</v>
      </c>
      <c r="J1089">
        <v>1675503.24</v>
      </c>
      <c r="K1089" s="24">
        <v>43041</v>
      </c>
      <c r="L1089" s="20">
        <f t="shared" si="16"/>
        <v>43131</v>
      </c>
    </row>
    <row r="1090" spans="1:13" x14ac:dyDescent="0.25">
      <c r="A1090" t="s">
        <v>1645</v>
      </c>
      <c r="B1090" t="s">
        <v>1617</v>
      </c>
      <c r="C1090" t="s">
        <v>1646</v>
      </c>
      <c r="D1090" t="s">
        <v>10</v>
      </c>
      <c r="E1090">
        <v>2</v>
      </c>
      <c r="F1090">
        <v>6</v>
      </c>
      <c r="G1090">
        <v>1</v>
      </c>
      <c r="H1090">
        <v>1</v>
      </c>
      <c r="I1090">
        <v>1</v>
      </c>
      <c r="J1090">
        <v>808850</v>
      </c>
      <c r="K1090" s="24">
        <v>43140</v>
      </c>
      <c r="L1090" s="20">
        <f t="shared" si="16"/>
        <v>43230</v>
      </c>
    </row>
    <row r="1091" spans="1:13" x14ac:dyDescent="0.25">
      <c r="A1091" t="s">
        <v>1616</v>
      </c>
      <c r="B1091" t="s">
        <v>1617</v>
      </c>
      <c r="C1091" t="s">
        <v>1040</v>
      </c>
      <c r="D1091" t="s">
        <v>10</v>
      </c>
      <c r="E1091">
        <v>2</v>
      </c>
      <c r="F1091">
        <v>6</v>
      </c>
      <c r="G1091">
        <v>1</v>
      </c>
      <c r="H1091">
        <v>1</v>
      </c>
      <c r="I1091">
        <v>1</v>
      </c>
      <c r="J1091">
        <v>3236341.63</v>
      </c>
      <c r="K1091" s="24">
        <v>43133</v>
      </c>
      <c r="L1091" s="20">
        <f t="shared" si="16"/>
        <v>43223</v>
      </c>
    </row>
    <row r="1092" spans="1:13" x14ac:dyDescent="0.25">
      <c r="A1092" t="s">
        <v>1624</v>
      </c>
      <c r="B1092" t="s">
        <v>1606</v>
      </c>
      <c r="C1092" t="s">
        <v>475</v>
      </c>
      <c r="D1092" t="s">
        <v>10</v>
      </c>
      <c r="E1092">
        <v>2</v>
      </c>
      <c r="F1092">
        <v>6</v>
      </c>
      <c r="G1092">
        <v>1</v>
      </c>
      <c r="H1092">
        <v>1</v>
      </c>
      <c r="I1092">
        <v>1</v>
      </c>
      <c r="J1092">
        <v>1542024</v>
      </c>
      <c r="K1092" s="24">
        <v>43132</v>
      </c>
      <c r="L1092" s="20">
        <f t="shared" si="16"/>
        <v>43222</v>
      </c>
    </row>
    <row r="1093" spans="1:13" x14ac:dyDescent="0.25">
      <c r="A1093" t="s">
        <v>615</v>
      </c>
      <c r="B1093" t="s">
        <v>1346</v>
      </c>
      <c r="C1093" t="s">
        <v>448</v>
      </c>
      <c r="D1093" t="s">
        <v>10</v>
      </c>
      <c r="E1093">
        <v>2</v>
      </c>
      <c r="F1093">
        <v>6</v>
      </c>
      <c r="G1093">
        <v>1</v>
      </c>
      <c r="H1093">
        <v>1</v>
      </c>
      <c r="I1093">
        <v>1</v>
      </c>
      <c r="J1093">
        <v>1508058.88</v>
      </c>
      <c r="K1093" s="24">
        <v>43087</v>
      </c>
      <c r="L1093" s="20">
        <f t="shared" ref="L1093:L1156" si="17">+K1093+90</f>
        <v>43177</v>
      </c>
    </row>
    <row r="1094" spans="1:13" x14ac:dyDescent="0.25">
      <c r="A1094" t="s">
        <v>348</v>
      </c>
      <c r="B1094" t="s">
        <v>1048</v>
      </c>
      <c r="C1094" t="s">
        <v>1040</v>
      </c>
      <c r="D1094" t="s">
        <v>10</v>
      </c>
      <c r="E1094">
        <v>2</v>
      </c>
      <c r="F1094">
        <v>6</v>
      </c>
      <c r="G1094">
        <v>1</v>
      </c>
      <c r="H1094">
        <v>1</v>
      </c>
      <c r="I1094">
        <v>1</v>
      </c>
      <c r="J1094">
        <v>1101884</v>
      </c>
      <c r="K1094" s="24">
        <v>42998</v>
      </c>
      <c r="L1094" s="20">
        <f t="shared" si="17"/>
        <v>43088</v>
      </c>
    </row>
    <row r="1095" spans="1:13" x14ac:dyDescent="0.25">
      <c r="A1095" t="s">
        <v>912</v>
      </c>
      <c r="B1095" t="s">
        <v>913</v>
      </c>
      <c r="C1095" t="s">
        <v>914</v>
      </c>
      <c r="D1095" t="s">
        <v>10</v>
      </c>
      <c r="E1095">
        <v>2</v>
      </c>
      <c r="F1095">
        <v>6</v>
      </c>
      <c r="G1095">
        <v>1</v>
      </c>
      <c r="H1095">
        <v>1</v>
      </c>
      <c r="I1095">
        <v>1</v>
      </c>
      <c r="J1095">
        <v>162503.75</v>
      </c>
      <c r="K1095" s="24">
        <v>43133</v>
      </c>
      <c r="L1095" s="20">
        <f t="shared" si="17"/>
        <v>43223</v>
      </c>
    </row>
    <row r="1096" spans="1:13" s="1" customFormat="1" x14ac:dyDescent="0.25">
      <c r="A1096" t="s">
        <v>704</v>
      </c>
      <c r="B1096" t="s">
        <v>399</v>
      </c>
      <c r="C1096" t="s">
        <v>705</v>
      </c>
      <c r="D1096" t="s">
        <v>10</v>
      </c>
      <c r="E1096">
        <v>2</v>
      </c>
      <c r="F1096">
        <v>6</v>
      </c>
      <c r="G1096">
        <v>1</v>
      </c>
      <c r="H1096">
        <v>1</v>
      </c>
      <c r="I1096">
        <v>1</v>
      </c>
      <c r="J1096">
        <v>603055.73</v>
      </c>
      <c r="K1096" s="24">
        <v>42927</v>
      </c>
      <c r="L1096" s="20">
        <f t="shared" si="17"/>
        <v>43017</v>
      </c>
      <c r="M1096" s="10"/>
    </row>
    <row r="1097" spans="1:13" x14ac:dyDescent="0.25">
      <c r="A1097" t="s">
        <v>128</v>
      </c>
      <c r="B1097" t="s">
        <v>129</v>
      </c>
      <c r="D1097" t="s">
        <v>10</v>
      </c>
      <c r="E1097">
        <v>2</v>
      </c>
      <c r="F1097">
        <v>6</v>
      </c>
      <c r="G1097">
        <v>1</v>
      </c>
      <c r="H1097">
        <v>1</v>
      </c>
      <c r="I1097">
        <v>1</v>
      </c>
      <c r="J1097">
        <v>536703.26</v>
      </c>
      <c r="K1097" s="24">
        <v>42585</v>
      </c>
      <c r="L1097" s="20">
        <f t="shared" si="17"/>
        <v>42675</v>
      </c>
    </row>
    <row r="1098" spans="1:13" x14ac:dyDescent="0.25">
      <c r="B1098" t="s">
        <v>251</v>
      </c>
      <c r="D1098" t="s">
        <v>5</v>
      </c>
      <c r="E1098">
        <v>2</v>
      </c>
      <c r="F1098">
        <v>6</v>
      </c>
      <c r="G1098">
        <v>1</v>
      </c>
      <c r="H1098">
        <v>3</v>
      </c>
      <c r="I1098">
        <v>1</v>
      </c>
      <c r="J1098">
        <f>SUM(J1099:J1123)</f>
        <v>107653925.83</v>
      </c>
      <c r="K1098" s="26"/>
      <c r="L1098" s="22"/>
    </row>
    <row r="1099" spans="1:13" x14ac:dyDescent="0.25">
      <c r="A1099" t="s">
        <v>1738</v>
      </c>
      <c r="B1099" t="s">
        <v>406</v>
      </c>
      <c r="D1099" t="s">
        <v>10</v>
      </c>
      <c r="E1099">
        <v>2</v>
      </c>
      <c r="F1099">
        <v>6</v>
      </c>
      <c r="G1099">
        <v>1</v>
      </c>
      <c r="H1099">
        <v>3</v>
      </c>
      <c r="I1099">
        <v>1</v>
      </c>
      <c r="J1099">
        <v>3819789.8</v>
      </c>
      <c r="K1099" s="27">
        <v>42937</v>
      </c>
      <c r="L1099" s="20">
        <f t="shared" si="17"/>
        <v>43027</v>
      </c>
    </row>
    <row r="1100" spans="1:13" x14ac:dyDescent="0.25">
      <c r="A1100" t="s">
        <v>1373</v>
      </c>
      <c r="B1100" t="s">
        <v>1139</v>
      </c>
      <c r="C1100" t="s">
        <v>1124</v>
      </c>
      <c r="D1100" t="s">
        <v>10</v>
      </c>
      <c r="E1100">
        <v>2</v>
      </c>
      <c r="F1100">
        <v>6</v>
      </c>
      <c r="G1100">
        <v>1</v>
      </c>
      <c r="H1100">
        <v>3</v>
      </c>
      <c r="I1100">
        <v>1</v>
      </c>
      <c r="J1100">
        <v>979496.76</v>
      </c>
      <c r="K1100" s="27">
        <v>43007</v>
      </c>
      <c r="L1100" s="20">
        <f t="shared" si="17"/>
        <v>43097</v>
      </c>
    </row>
    <row r="1101" spans="1:13" x14ac:dyDescent="0.25">
      <c r="A1101" t="s">
        <v>1090</v>
      </c>
      <c r="B1101" t="s">
        <v>1560</v>
      </c>
      <c r="D1101" t="s">
        <v>10</v>
      </c>
      <c r="E1101">
        <v>2</v>
      </c>
      <c r="F1101">
        <v>6</v>
      </c>
      <c r="G1101">
        <v>1</v>
      </c>
      <c r="H1101">
        <v>3</v>
      </c>
      <c r="I1101">
        <v>1</v>
      </c>
      <c r="J1101">
        <v>2000420.68</v>
      </c>
      <c r="K1101" s="27">
        <v>42899</v>
      </c>
      <c r="L1101" s="20">
        <f t="shared" si="17"/>
        <v>42989</v>
      </c>
    </row>
    <row r="1102" spans="1:13" s="1" customFormat="1" ht="24.75" customHeight="1" x14ac:dyDescent="0.25">
      <c r="A1102" t="s">
        <v>1177</v>
      </c>
      <c r="B1102" t="s">
        <v>388</v>
      </c>
      <c r="C1102" t="s">
        <v>1178</v>
      </c>
      <c r="D1102" t="s">
        <v>10</v>
      </c>
      <c r="E1102">
        <v>2</v>
      </c>
      <c r="F1102">
        <v>6</v>
      </c>
      <c r="G1102">
        <v>1</v>
      </c>
      <c r="H1102">
        <v>3</v>
      </c>
      <c r="I1102">
        <v>1</v>
      </c>
      <c r="J1102">
        <v>825216.48</v>
      </c>
      <c r="K1102" s="27">
        <v>43041</v>
      </c>
      <c r="L1102" s="20">
        <f t="shared" si="17"/>
        <v>43131</v>
      </c>
      <c r="M1102" s="10"/>
    </row>
    <row r="1103" spans="1:13" x14ac:dyDescent="0.25">
      <c r="A1103" t="s">
        <v>471</v>
      </c>
      <c r="B1103" t="s">
        <v>406</v>
      </c>
      <c r="C1103" t="s">
        <v>472</v>
      </c>
      <c r="D1103" t="s">
        <v>10</v>
      </c>
      <c r="E1103">
        <v>2</v>
      </c>
      <c r="F1103">
        <v>6</v>
      </c>
      <c r="G1103">
        <v>1</v>
      </c>
      <c r="H1103">
        <v>3</v>
      </c>
      <c r="I1103">
        <v>1</v>
      </c>
      <c r="J1103">
        <v>683704.98</v>
      </c>
      <c r="K1103" s="27">
        <v>43007</v>
      </c>
      <c r="L1103" s="20">
        <f t="shared" si="17"/>
        <v>43097</v>
      </c>
    </row>
    <row r="1104" spans="1:13" ht="15" customHeight="1" x14ac:dyDescent="0.25">
      <c r="A1104" t="s">
        <v>1725</v>
      </c>
      <c r="B1104" t="s">
        <v>1546</v>
      </c>
      <c r="C1104" t="s">
        <v>1547</v>
      </c>
      <c r="D1104" t="s">
        <v>10</v>
      </c>
      <c r="E1104">
        <v>2</v>
      </c>
      <c r="F1104">
        <v>6</v>
      </c>
      <c r="G1104">
        <v>1</v>
      </c>
      <c r="H1104">
        <v>3</v>
      </c>
      <c r="I1104">
        <v>1</v>
      </c>
      <c r="J1104">
        <v>3710106.91</v>
      </c>
      <c r="K1104" s="27">
        <v>43007</v>
      </c>
      <c r="L1104" s="20">
        <f t="shared" si="17"/>
        <v>43097</v>
      </c>
    </row>
    <row r="1105" spans="1:13" x14ac:dyDescent="0.25">
      <c r="A1105" t="s">
        <v>1314</v>
      </c>
      <c r="B1105" t="s">
        <v>1315</v>
      </c>
      <c r="C1105" t="s">
        <v>1313</v>
      </c>
      <c r="D1105" t="s">
        <v>10</v>
      </c>
      <c r="E1105">
        <v>2</v>
      </c>
      <c r="F1105">
        <v>6</v>
      </c>
      <c r="G1105">
        <v>1</v>
      </c>
      <c r="H1105">
        <v>3</v>
      </c>
      <c r="I1105">
        <v>1</v>
      </c>
      <c r="J1105">
        <v>7056400</v>
      </c>
      <c r="K1105" s="27">
        <v>43007</v>
      </c>
      <c r="L1105" s="20">
        <f t="shared" si="17"/>
        <v>43097</v>
      </c>
    </row>
    <row r="1106" spans="1:13" x14ac:dyDescent="0.25">
      <c r="A1106" t="s">
        <v>1674</v>
      </c>
      <c r="B1106" t="s">
        <v>1068</v>
      </c>
      <c r="C1106" t="s">
        <v>1313</v>
      </c>
      <c r="D1106" t="s">
        <v>10</v>
      </c>
      <c r="E1106">
        <v>2</v>
      </c>
      <c r="F1106">
        <v>6</v>
      </c>
      <c r="G1106">
        <v>1</v>
      </c>
      <c r="H1106">
        <v>3</v>
      </c>
      <c r="I1106">
        <v>1</v>
      </c>
      <c r="J1106">
        <v>13684224</v>
      </c>
      <c r="K1106" s="27">
        <v>43144</v>
      </c>
      <c r="L1106" s="20">
        <f t="shared" si="17"/>
        <v>43234</v>
      </c>
    </row>
    <row r="1107" spans="1:13" x14ac:dyDescent="0.25">
      <c r="A1107" t="s">
        <v>1091</v>
      </c>
      <c r="B1107" t="s">
        <v>41</v>
      </c>
      <c r="D1107" t="s">
        <v>10</v>
      </c>
      <c r="E1107">
        <v>2</v>
      </c>
      <c r="F1107">
        <v>6</v>
      </c>
      <c r="G1107">
        <v>1</v>
      </c>
      <c r="H1107">
        <v>3</v>
      </c>
      <c r="I1107">
        <v>1</v>
      </c>
      <c r="J1107">
        <v>1790709</v>
      </c>
      <c r="K1107" s="42">
        <v>42625</v>
      </c>
      <c r="L1107" s="20">
        <f t="shared" si="17"/>
        <v>42715</v>
      </c>
    </row>
    <row r="1108" spans="1:13" s="1" customFormat="1" x14ac:dyDescent="0.25">
      <c r="A1108" t="s">
        <v>1545</v>
      </c>
      <c r="B1108" t="s">
        <v>1546</v>
      </c>
      <c r="C1108" t="s">
        <v>1547</v>
      </c>
      <c r="D1108" t="s">
        <v>10</v>
      </c>
      <c r="E1108">
        <v>2</v>
      </c>
      <c r="F1108">
        <v>6</v>
      </c>
      <c r="G1108">
        <v>1</v>
      </c>
      <c r="H1108">
        <v>3</v>
      </c>
      <c r="I1108">
        <v>1</v>
      </c>
      <c r="J1108">
        <v>927526.73</v>
      </c>
      <c r="K1108" s="27">
        <v>43125</v>
      </c>
      <c r="L1108" s="20">
        <f t="shared" si="17"/>
        <v>43215</v>
      </c>
      <c r="M1108" s="10"/>
    </row>
    <row r="1109" spans="1:13" x14ac:dyDescent="0.25">
      <c r="A1109" t="s">
        <v>450</v>
      </c>
      <c r="B1109" t="s">
        <v>373</v>
      </c>
      <c r="C1109" t="s">
        <v>1406</v>
      </c>
      <c r="D1109" t="s">
        <v>10</v>
      </c>
      <c r="E1109">
        <v>2</v>
      </c>
      <c r="F1109">
        <v>6</v>
      </c>
      <c r="G1109">
        <v>1</v>
      </c>
      <c r="H1109">
        <v>3</v>
      </c>
      <c r="I1109">
        <v>1</v>
      </c>
      <c r="J1109">
        <v>678730.9</v>
      </c>
      <c r="K1109" s="42">
        <v>43098</v>
      </c>
      <c r="L1109" s="20">
        <f t="shared" si="17"/>
        <v>43188</v>
      </c>
    </row>
    <row r="1110" spans="1:13" x14ac:dyDescent="0.25">
      <c r="A1110" t="s">
        <v>1447</v>
      </c>
      <c r="B1110" t="s">
        <v>373</v>
      </c>
      <c r="C1110" t="s">
        <v>1448</v>
      </c>
      <c r="D1110" t="s">
        <v>10</v>
      </c>
      <c r="E1110">
        <v>2</v>
      </c>
      <c r="F1110">
        <v>6</v>
      </c>
      <c r="G1110">
        <v>1</v>
      </c>
      <c r="H1110">
        <v>3</v>
      </c>
      <c r="I1110">
        <v>1</v>
      </c>
      <c r="J1110">
        <v>849373.85</v>
      </c>
      <c r="K1110" s="42">
        <v>43098</v>
      </c>
      <c r="L1110" s="20">
        <f t="shared" si="17"/>
        <v>43188</v>
      </c>
    </row>
    <row r="1111" spans="1:13" x14ac:dyDescent="0.25">
      <c r="A1111" t="s">
        <v>1618</v>
      </c>
      <c r="B1111" t="s">
        <v>1619</v>
      </c>
      <c r="C1111" t="s">
        <v>1620</v>
      </c>
      <c r="D1111" t="s">
        <v>10</v>
      </c>
      <c r="E1111">
        <v>2</v>
      </c>
      <c r="F1111">
        <v>6</v>
      </c>
      <c r="G1111">
        <v>1</v>
      </c>
      <c r="H1111">
        <v>3</v>
      </c>
      <c r="I1111">
        <v>1</v>
      </c>
      <c r="J1111">
        <v>168409.60000000001</v>
      </c>
      <c r="K1111" s="42">
        <v>43152</v>
      </c>
      <c r="L1111" s="20">
        <f t="shared" si="17"/>
        <v>43242</v>
      </c>
    </row>
    <row r="1112" spans="1:13" x14ac:dyDescent="0.25">
      <c r="A1112" t="s">
        <v>1594</v>
      </c>
      <c r="B1112" t="s">
        <v>373</v>
      </c>
      <c r="C1112" t="s">
        <v>1595</v>
      </c>
      <c r="D1112" t="s">
        <v>10</v>
      </c>
      <c r="E1112">
        <v>2</v>
      </c>
      <c r="F1112">
        <v>6</v>
      </c>
      <c r="G1112">
        <v>1</v>
      </c>
      <c r="H1112">
        <v>3</v>
      </c>
      <c r="I1112">
        <v>1</v>
      </c>
      <c r="J1112">
        <v>770857.7</v>
      </c>
      <c r="K1112" s="42">
        <v>43139</v>
      </c>
      <c r="L1112" s="20">
        <f t="shared" si="17"/>
        <v>43229</v>
      </c>
    </row>
    <row r="1113" spans="1:13" x14ac:dyDescent="0.25">
      <c r="A1113" t="s">
        <v>1455</v>
      </c>
      <c r="B1113" t="s">
        <v>373</v>
      </c>
      <c r="C1113" t="s">
        <v>1448</v>
      </c>
      <c r="D1113" t="s">
        <v>10</v>
      </c>
      <c r="E1113">
        <v>2</v>
      </c>
      <c r="F1113">
        <v>6</v>
      </c>
      <c r="G1113">
        <v>1</v>
      </c>
      <c r="H1113">
        <v>3</v>
      </c>
      <c r="I1113">
        <v>1</v>
      </c>
      <c r="J1113">
        <v>845582.99</v>
      </c>
      <c r="K1113" s="42">
        <v>43104</v>
      </c>
      <c r="L1113" s="20">
        <f t="shared" si="17"/>
        <v>43194</v>
      </c>
    </row>
    <row r="1114" spans="1:13" x14ac:dyDescent="0.25">
      <c r="A1114" t="s">
        <v>1699</v>
      </c>
      <c r="B1114" t="s">
        <v>373</v>
      </c>
      <c r="C1114" t="s">
        <v>1700</v>
      </c>
      <c r="D1114" t="s">
        <v>10</v>
      </c>
      <c r="E1114">
        <v>2</v>
      </c>
      <c r="F1114">
        <v>6</v>
      </c>
      <c r="G1114">
        <v>1</v>
      </c>
      <c r="H1114">
        <v>3</v>
      </c>
      <c r="I1114">
        <v>1</v>
      </c>
      <c r="J1114">
        <v>841933.3</v>
      </c>
      <c r="K1114" s="42">
        <v>43150</v>
      </c>
      <c r="L1114" s="20">
        <f t="shared" si="17"/>
        <v>43240</v>
      </c>
    </row>
    <row r="1115" spans="1:13" x14ac:dyDescent="0.25">
      <c r="A1115" t="s">
        <v>1721</v>
      </c>
      <c r="B1115" t="s">
        <v>373</v>
      </c>
      <c r="C1115" t="s">
        <v>1700</v>
      </c>
      <c r="D1115" t="s">
        <v>10</v>
      </c>
      <c r="E1115">
        <v>2</v>
      </c>
      <c r="F1115">
        <v>6</v>
      </c>
      <c r="G1115">
        <v>1</v>
      </c>
      <c r="H1115">
        <v>3</v>
      </c>
      <c r="I1115">
        <v>1</v>
      </c>
      <c r="J1115">
        <v>732790.79</v>
      </c>
      <c r="K1115" s="42">
        <v>43150</v>
      </c>
      <c r="L1115" s="20">
        <f t="shared" si="17"/>
        <v>43240</v>
      </c>
    </row>
    <row r="1116" spans="1:13" x14ac:dyDescent="0.25">
      <c r="A1116" t="s">
        <v>421</v>
      </c>
      <c r="B1116" t="s">
        <v>420</v>
      </c>
      <c r="D1116" t="s">
        <v>10</v>
      </c>
      <c r="E1116">
        <v>2</v>
      </c>
      <c r="F1116">
        <v>6</v>
      </c>
      <c r="G1116">
        <v>1</v>
      </c>
      <c r="H1116">
        <v>3</v>
      </c>
      <c r="I1116">
        <v>1</v>
      </c>
      <c r="J1116">
        <v>1799103.52</v>
      </c>
      <c r="K1116" s="27">
        <v>43007</v>
      </c>
      <c r="L1116" s="20">
        <f t="shared" si="17"/>
        <v>43097</v>
      </c>
    </row>
    <row r="1117" spans="1:13" x14ac:dyDescent="0.25">
      <c r="A1117" t="s">
        <v>1405</v>
      </c>
      <c r="B1117" t="s">
        <v>202</v>
      </c>
      <c r="C1117" t="s">
        <v>1406</v>
      </c>
      <c r="D1117" t="s">
        <v>10</v>
      </c>
      <c r="E1117">
        <v>2</v>
      </c>
      <c r="F1117">
        <v>6</v>
      </c>
      <c r="G1117">
        <v>1</v>
      </c>
      <c r="H1117">
        <v>3</v>
      </c>
      <c r="I1117">
        <v>1</v>
      </c>
      <c r="J1117">
        <v>605696.36</v>
      </c>
      <c r="K1117" s="42">
        <v>42737</v>
      </c>
      <c r="L1117" s="20">
        <f t="shared" si="17"/>
        <v>42827</v>
      </c>
    </row>
    <row r="1118" spans="1:13" x14ac:dyDescent="0.25">
      <c r="A1118" t="s">
        <v>1512</v>
      </c>
      <c r="B1118" t="s">
        <v>1513</v>
      </c>
      <c r="C1118" t="s">
        <v>1406</v>
      </c>
      <c r="D1118" t="s">
        <v>10</v>
      </c>
      <c r="E1118">
        <v>2</v>
      </c>
      <c r="F1118">
        <v>6</v>
      </c>
      <c r="G1118">
        <v>1</v>
      </c>
      <c r="H1118">
        <v>3</v>
      </c>
      <c r="I1118">
        <v>1</v>
      </c>
      <c r="J1118">
        <v>743670</v>
      </c>
      <c r="K1118" s="42">
        <v>43118</v>
      </c>
      <c r="L1118" s="20">
        <f t="shared" si="17"/>
        <v>43208</v>
      </c>
    </row>
    <row r="1119" spans="1:13" x14ac:dyDescent="0.25">
      <c r="A1119" t="s">
        <v>870</v>
      </c>
      <c r="B1119" t="s">
        <v>420</v>
      </c>
      <c r="C1119" t="s">
        <v>1095</v>
      </c>
      <c r="D1119" t="s">
        <v>10</v>
      </c>
      <c r="E1119">
        <v>2</v>
      </c>
      <c r="F1119">
        <v>6</v>
      </c>
      <c r="G1119">
        <v>1</v>
      </c>
      <c r="H1119">
        <v>3</v>
      </c>
      <c r="I1119">
        <v>1</v>
      </c>
      <c r="J1119">
        <v>6434398.4000000004</v>
      </c>
      <c r="K1119" s="27">
        <v>43007</v>
      </c>
      <c r="L1119" s="20">
        <f t="shared" si="17"/>
        <v>43097</v>
      </c>
    </row>
    <row r="1120" spans="1:13" x14ac:dyDescent="0.25">
      <c r="A1120" t="s">
        <v>1092</v>
      </c>
      <c r="B1120" t="s">
        <v>41</v>
      </c>
      <c r="D1120" t="s">
        <v>10</v>
      </c>
      <c r="E1120">
        <v>2</v>
      </c>
      <c r="F1120">
        <v>6</v>
      </c>
      <c r="G1120">
        <v>1</v>
      </c>
      <c r="H1120">
        <v>3</v>
      </c>
      <c r="I1120">
        <v>1</v>
      </c>
      <c r="J1120">
        <v>2867400</v>
      </c>
      <c r="K1120" s="51">
        <v>42671</v>
      </c>
      <c r="L1120" s="20">
        <f t="shared" si="17"/>
        <v>42761</v>
      </c>
    </row>
    <row r="1121" spans="1:13" x14ac:dyDescent="0.25">
      <c r="A1121" t="s">
        <v>1607</v>
      </c>
      <c r="B1121" t="s">
        <v>1259</v>
      </c>
      <c r="C1121" t="s">
        <v>1313</v>
      </c>
      <c r="D1121" t="s">
        <v>10</v>
      </c>
      <c r="E1121">
        <v>2</v>
      </c>
      <c r="F1121">
        <v>6</v>
      </c>
      <c r="G1121">
        <v>1</v>
      </c>
      <c r="H1121">
        <v>3</v>
      </c>
      <c r="I1121">
        <v>1</v>
      </c>
      <c r="J1121">
        <v>53864640</v>
      </c>
      <c r="K1121" s="51">
        <v>43130</v>
      </c>
      <c r="L1121" s="20">
        <f t="shared" si="17"/>
        <v>43220</v>
      </c>
    </row>
    <row r="1122" spans="1:13" x14ac:dyDescent="0.25">
      <c r="A1122" t="s">
        <v>1008</v>
      </c>
      <c r="B1122" t="s">
        <v>1009</v>
      </c>
      <c r="C1122" t="s">
        <v>1010</v>
      </c>
      <c r="D1122" t="s">
        <v>10</v>
      </c>
      <c r="E1122">
        <v>2</v>
      </c>
      <c r="F1122">
        <v>6</v>
      </c>
      <c r="G1122">
        <v>1</v>
      </c>
      <c r="H1122">
        <v>3</v>
      </c>
      <c r="I1122">
        <v>1</v>
      </c>
      <c r="J1122">
        <v>727585.64</v>
      </c>
      <c r="K1122" s="27">
        <v>43007</v>
      </c>
      <c r="L1122" s="20">
        <f t="shared" si="17"/>
        <v>43097</v>
      </c>
    </row>
    <row r="1123" spans="1:13" x14ac:dyDescent="0.25">
      <c r="A1123" t="s">
        <v>1006</v>
      </c>
      <c r="B1123" t="s">
        <v>1426</v>
      </c>
      <c r="C1123" t="s">
        <v>1007</v>
      </c>
      <c r="D1123" t="s">
        <v>10</v>
      </c>
      <c r="E1123">
        <v>2</v>
      </c>
      <c r="F1123">
        <v>6</v>
      </c>
      <c r="G1123">
        <v>1</v>
      </c>
      <c r="H1123">
        <v>3</v>
      </c>
      <c r="I1123">
        <v>1</v>
      </c>
      <c r="J1123">
        <v>246157.44</v>
      </c>
      <c r="K1123" s="51">
        <v>43124</v>
      </c>
      <c r="L1123" s="20">
        <f t="shared" si="17"/>
        <v>43214</v>
      </c>
    </row>
    <row r="1124" spans="1:13" x14ac:dyDescent="0.25">
      <c r="B1124" t="s">
        <v>252</v>
      </c>
      <c r="D1124" t="s">
        <v>5</v>
      </c>
      <c r="E1124">
        <v>2</v>
      </c>
      <c r="F1124">
        <v>6</v>
      </c>
      <c r="G1124">
        <v>1</v>
      </c>
      <c r="H1124">
        <v>4</v>
      </c>
      <c r="I1124">
        <v>1</v>
      </c>
      <c r="J1124">
        <f>SUM(J1125:J1125)</f>
        <v>729240</v>
      </c>
      <c r="K1124" s="26"/>
      <c r="L1124" s="22"/>
    </row>
    <row r="1125" spans="1:13" x14ac:dyDescent="0.25">
      <c r="A1125" t="s">
        <v>253</v>
      </c>
      <c r="B1125" t="s">
        <v>230</v>
      </c>
      <c r="D1125" t="s">
        <v>10</v>
      </c>
      <c r="E1125">
        <v>2</v>
      </c>
      <c r="F1125">
        <v>6</v>
      </c>
      <c r="G1125">
        <v>1</v>
      </c>
      <c r="H1125">
        <v>4</v>
      </c>
      <c r="I1125">
        <v>1</v>
      </c>
      <c r="J1125">
        <v>729240</v>
      </c>
      <c r="K1125" s="24">
        <v>42636</v>
      </c>
      <c r="L1125" s="20">
        <f t="shared" si="17"/>
        <v>42726</v>
      </c>
    </row>
    <row r="1126" spans="1:13" x14ac:dyDescent="0.25">
      <c r="B1126" t="s">
        <v>254</v>
      </c>
      <c r="D1126" t="s">
        <v>5</v>
      </c>
      <c r="E1126">
        <v>2</v>
      </c>
      <c r="F1126">
        <v>6</v>
      </c>
      <c r="G1126">
        <v>1</v>
      </c>
      <c r="H1126">
        <v>9</v>
      </c>
      <c r="I1126">
        <v>1</v>
      </c>
      <c r="J1126">
        <f>SUM(J1127:J1130)</f>
        <v>49323829.509999998</v>
      </c>
      <c r="K1126" s="26"/>
      <c r="L1126" s="22"/>
    </row>
    <row r="1127" spans="1:13" s="1" customFormat="1" x14ac:dyDescent="0.25">
      <c r="A1127" t="s">
        <v>1086</v>
      </c>
      <c r="B1127" t="s">
        <v>1175</v>
      </c>
      <c r="C1127" t="s">
        <v>1087</v>
      </c>
      <c r="D1127" t="s">
        <v>10</v>
      </c>
      <c r="E1127">
        <v>2</v>
      </c>
      <c r="F1127">
        <v>6</v>
      </c>
      <c r="G1127">
        <v>1</v>
      </c>
      <c r="H1127">
        <v>9</v>
      </c>
      <c r="I1127">
        <v>1</v>
      </c>
      <c r="J1127">
        <v>881595.7</v>
      </c>
      <c r="K1127" s="27">
        <v>43013</v>
      </c>
      <c r="L1127" s="20">
        <f t="shared" si="17"/>
        <v>43103</v>
      </c>
      <c r="M1127" s="10"/>
    </row>
    <row r="1128" spans="1:13" s="1" customFormat="1" x14ac:dyDescent="0.25">
      <c r="A1128" t="s">
        <v>1542</v>
      </c>
      <c r="B1128" t="s">
        <v>1543</v>
      </c>
      <c r="C1128" t="s">
        <v>1544</v>
      </c>
      <c r="D1128" t="s">
        <v>10</v>
      </c>
      <c r="E1128">
        <v>2</v>
      </c>
      <c r="F1128">
        <v>6</v>
      </c>
      <c r="G1128">
        <v>1</v>
      </c>
      <c r="H1128">
        <v>9</v>
      </c>
      <c r="I1128">
        <v>1</v>
      </c>
      <c r="J1128">
        <v>14392755</v>
      </c>
      <c r="K1128" s="27">
        <v>43125</v>
      </c>
      <c r="L1128" s="20">
        <f t="shared" si="17"/>
        <v>43215</v>
      </c>
      <c r="M1128" s="10"/>
    </row>
    <row r="1129" spans="1:13" s="1" customFormat="1" x14ac:dyDescent="0.25">
      <c r="A1129" t="s">
        <v>429</v>
      </c>
      <c r="B1129" t="s">
        <v>1619</v>
      </c>
      <c r="C1129" t="s">
        <v>1720</v>
      </c>
      <c r="D1129" t="s">
        <v>10</v>
      </c>
      <c r="E1129">
        <v>2</v>
      </c>
      <c r="F1129">
        <v>6</v>
      </c>
      <c r="G1129">
        <v>1</v>
      </c>
      <c r="H1129">
        <v>9</v>
      </c>
      <c r="I1129">
        <v>1</v>
      </c>
      <c r="J1129">
        <v>352303.34</v>
      </c>
      <c r="K1129" s="27">
        <v>43153</v>
      </c>
      <c r="L1129" s="20">
        <f t="shared" si="17"/>
        <v>43243</v>
      </c>
      <c r="M1129" s="10"/>
    </row>
    <row r="1130" spans="1:13" s="3" customFormat="1" x14ac:dyDescent="0.25">
      <c r="A1130" t="s">
        <v>904</v>
      </c>
      <c r="B1130" t="s">
        <v>1060</v>
      </c>
      <c r="C1130" t="s">
        <v>1014</v>
      </c>
      <c r="D1130" t="s">
        <v>10</v>
      </c>
      <c r="E1130">
        <v>2</v>
      </c>
      <c r="F1130">
        <v>6</v>
      </c>
      <c r="G1130">
        <v>1</v>
      </c>
      <c r="H1130">
        <v>9</v>
      </c>
      <c r="I1130">
        <v>1</v>
      </c>
      <c r="J1130">
        <v>33697175.469999999</v>
      </c>
      <c r="K1130" s="27">
        <v>43004</v>
      </c>
      <c r="L1130" s="20">
        <f t="shared" si="17"/>
        <v>43094</v>
      </c>
      <c r="M1130" s="13"/>
    </row>
    <row r="1131" spans="1:13" x14ac:dyDescent="0.25">
      <c r="B1131" t="s">
        <v>255</v>
      </c>
      <c r="D1131" t="s">
        <v>5</v>
      </c>
      <c r="E1131">
        <v>2</v>
      </c>
      <c r="F1131">
        <v>6</v>
      </c>
      <c r="G1131">
        <v>2</v>
      </c>
      <c r="H1131">
        <v>1</v>
      </c>
      <c r="I1131">
        <v>1</v>
      </c>
      <c r="J1131">
        <f>SUM(J1132:J1133)</f>
        <v>867779.28</v>
      </c>
      <c r="K1131" s="26"/>
      <c r="L1131" s="22"/>
    </row>
    <row r="1132" spans="1:13" x14ac:dyDescent="0.25">
      <c r="A1132" t="s">
        <v>1260</v>
      </c>
      <c r="B1132" t="s">
        <v>217</v>
      </c>
      <c r="D1132" t="s">
        <v>10</v>
      </c>
      <c r="E1132">
        <v>2</v>
      </c>
      <c r="F1132">
        <v>6</v>
      </c>
      <c r="G1132">
        <v>2</v>
      </c>
      <c r="H1132">
        <v>1</v>
      </c>
      <c r="J1132">
        <v>18769.28</v>
      </c>
      <c r="K1132" s="24">
        <v>42629</v>
      </c>
      <c r="L1132" s="20">
        <f t="shared" si="17"/>
        <v>42719</v>
      </c>
    </row>
    <row r="1133" spans="1:13" x14ac:dyDescent="0.25">
      <c r="A1133" t="s">
        <v>1378</v>
      </c>
      <c r="B1133" t="s">
        <v>1379</v>
      </c>
      <c r="C1133" t="s">
        <v>1380</v>
      </c>
      <c r="D1133" t="s">
        <v>10</v>
      </c>
      <c r="E1133">
        <v>2</v>
      </c>
      <c r="F1133">
        <v>6</v>
      </c>
      <c r="G1133">
        <v>2</v>
      </c>
      <c r="H1133">
        <v>1</v>
      </c>
      <c r="J1133">
        <v>849010</v>
      </c>
      <c r="K1133" s="24">
        <v>43091</v>
      </c>
      <c r="L1133" s="20">
        <f t="shared" si="17"/>
        <v>43181</v>
      </c>
    </row>
    <row r="1134" spans="1:13" x14ac:dyDescent="0.25">
      <c r="B1134" t="s">
        <v>256</v>
      </c>
      <c r="D1134" t="s">
        <v>5</v>
      </c>
      <c r="E1134">
        <v>2</v>
      </c>
      <c r="F1134">
        <v>6</v>
      </c>
      <c r="G1134">
        <v>2</v>
      </c>
      <c r="H1134">
        <v>4</v>
      </c>
      <c r="I1134">
        <v>1</v>
      </c>
      <c r="J1134">
        <f>SUM(J1135:J1136)</f>
        <v>7247424.5700000003</v>
      </c>
      <c r="K1134" s="26"/>
      <c r="L1134" s="22"/>
    </row>
    <row r="1135" spans="1:13" s="1" customFormat="1" x14ac:dyDescent="0.25">
      <c r="A1135" t="s">
        <v>901</v>
      </c>
      <c r="B1135" t="s">
        <v>902</v>
      </c>
      <c r="C1135" t="s">
        <v>903</v>
      </c>
      <c r="D1135" t="s">
        <v>10</v>
      </c>
      <c r="E1135">
        <v>2</v>
      </c>
      <c r="F1135">
        <v>6</v>
      </c>
      <c r="G1135">
        <v>2</v>
      </c>
      <c r="H1135">
        <v>4</v>
      </c>
      <c r="I1135">
        <v>1</v>
      </c>
      <c r="J1135">
        <v>4650928.03</v>
      </c>
      <c r="K1135" s="27">
        <v>41694</v>
      </c>
      <c r="L1135" s="20">
        <f t="shared" si="17"/>
        <v>41784</v>
      </c>
      <c r="M1135" s="10"/>
    </row>
    <row r="1136" spans="1:13" x14ac:dyDescent="0.25">
      <c r="A1136" t="s">
        <v>954</v>
      </c>
      <c r="B1136" t="s">
        <v>257</v>
      </c>
      <c r="D1136" t="s">
        <v>10</v>
      </c>
      <c r="E1136">
        <v>2</v>
      </c>
      <c r="F1136">
        <v>6</v>
      </c>
      <c r="G1136">
        <v>2</v>
      </c>
      <c r="H1136">
        <v>4</v>
      </c>
      <c r="I1136">
        <v>1</v>
      </c>
      <c r="J1136">
        <v>2596496.54</v>
      </c>
      <c r="K1136" s="27">
        <v>42703</v>
      </c>
      <c r="L1136" s="20">
        <f t="shared" si="17"/>
        <v>42793</v>
      </c>
    </row>
    <row r="1137" spans="1:13" x14ac:dyDescent="0.25">
      <c r="B1137" t="s">
        <v>311</v>
      </c>
      <c r="D1137" t="s">
        <v>5</v>
      </c>
      <c r="E1137" t="s">
        <v>13</v>
      </c>
      <c r="F1137" t="s">
        <v>33</v>
      </c>
      <c r="G1137" t="s">
        <v>30</v>
      </c>
      <c r="H1137" t="s">
        <v>11</v>
      </c>
      <c r="I1137" t="s">
        <v>11</v>
      </c>
      <c r="J1137">
        <f>SUM(J1138:J1139)</f>
        <v>27568824.380000003</v>
      </c>
      <c r="K1137" s="26"/>
      <c r="L1137" s="22"/>
    </row>
    <row r="1138" spans="1:13" s="1" customFormat="1" x14ac:dyDescent="0.25">
      <c r="A1138" t="s">
        <v>436</v>
      </c>
      <c r="B1138" t="s">
        <v>374</v>
      </c>
      <c r="C1138" t="s">
        <v>473</v>
      </c>
      <c r="D1138" t="s">
        <v>10</v>
      </c>
      <c r="E1138" t="s">
        <v>13</v>
      </c>
      <c r="F1138" t="s">
        <v>33</v>
      </c>
      <c r="G1138" t="s">
        <v>30</v>
      </c>
      <c r="H1138" t="s">
        <v>11</v>
      </c>
      <c r="I1138" t="s">
        <v>11</v>
      </c>
      <c r="J1138">
        <v>12463194</v>
      </c>
      <c r="K1138" s="27">
        <v>42971</v>
      </c>
      <c r="L1138" s="20">
        <f t="shared" si="17"/>
        <v>43061</v>
      </c>
      <c r="M1138" s="10"/>
    </row>
    <row r="1139" spans="1:13" s="1" customFormat="1" x14ac:dyDescent="0.25">
      <c r="A1139" t="s">
        <v>1045</v>
      </c>
      <c r="B1139" t="s">
        <v>1060</v>
      </c>
      <c r="C1139" t="s">
        <v>473</v>
      </c>
      <c r="D1139" t="s">
        <v>10</v>
      </c>
      <c r="E1139" t="s">
        <v>13</v>
      </c>
      <c r="F1139" t="s">
        <v>33</v>
      </c>
      <c r="G1139" t="s">
        <v>30</v>
      </c>
      <c r="H1139" t="s">
        <v>11</v>
      </c>
      <c r="I1139" t="s">
        <v>11</v>
      </c>
      <c r="J1139">
        <v>15105630.380000001</v>
      </c>
      <c r="K1139" s="27">
        <v>43054</v>
      </c>
      <c r="L1139" s="20">
        <f t="shared" si="17"/>
        <v>43144</v>
      </c>
      <c r="M1139" s="10"/>
    </row>
    <row r="1140" spans="1:13" x14ac:dyDescent="0.25">
      <c r="B1140" t="s">
        <v>258</v>
      </c>
      <c r="D1140" t="s">
        <v>5</v>
      </c>
      <c r="E1140">
        <v>2</v>
      </c>
      <c r="F1140">
        <v>6</v>
      </c>
      <c r="G1140">
        <v>4</v>
      </c>
      <c r="H1140">
        <v>1</v>
      </c>
      <c r="I1140">
        <v>1</v>
      </c>
      <c r="J1140">
        <f>SUM(J1141:J1142)</f>
        <v>136106120.81999999</v>
      </c>
      <c r="K1140" s="26"/>
      <c r="L1140" s="22"/>
    </row>
    <row r="1141" spans="1:13" s="3" customFormat="1" x14ac:dyDescent="0.25">
      <c r="A1141" t="s">
        <v>622</v>
      </c>
      <c r="B1141" t="s">
        <v>623</v>
      </c>
      <c r="C1141" t="s">
        <v>624</v>
      </c>
      <c r="D1141" t="s">
        <v>10</v>
      </c>
      <c r="E1141">
        <v>2</v>
      </c>
      <c r="F1141">
        <v>6</v>
      </c>
      <c r="G1141">
        <v>4</v>
      </c>
      <c r="H1141">
        <v>1</v>
      </c>
      <c r="I1141">
        <v>1</v>
      </c>
      <c r="J1141">
        <v>133440006.81999999</v>
      </c>
      <c r="K1141" s="24">
        <v>42632</v>
      </c>
      <c r="L1141" s="20">
        <f t="shared" si="17"/>
        <v>42722</v>
      </c>
      <c r="M1141" s="13"/>
    </row>
    <row r="1142" spans="1:13" x14ac:dyDescent="0.25">
      <c r="A1142" t="s">
        <v>110</v>
      </c>
      <c r="B1142" t="s">
        <v>259</v>
      </c>
      <c r="D1142" t="s">
        <v>10</v>
      </c>
      <c r="E1142">
        <v>2</v>
      </c>
      <c r="F1142">
        <v>6</v>
      </c>
      <c r="G1142">
        <v>4</v>
      </c>
      <c r="H1142">
        <v>1</v>
      </c>
      <c r="I1142">
        <v>1</v>
      </c>
      <c r="J1142">
        <v>2666114</v>
      </c>
      <c r="K1142" s="27">
        <v>42310</v>
      </c>
      <c r="L1142" s="20">
        <f t="shared" si="17"/>
        <v>42400</v>
      </c>
    </row>
    <row r="1143" spans="1:13" x14ac:dyDescent="0.25">
      <c r="B1143" t="s">
        <v>260</v>
      </c>
      <c r="D1143" t="s">
        <v>5</v>
      </c>
      <c r="E1143">
        <v>2</v>
      </c>
      <c r="F1143">
        <v>6</v>
      </c>
      <c r="G1143">
        <v>4</v>
      </c>
      <c r="H1143">
        <v>2</v>
      </c>
      <c r="I1143">
        <v>1</v>
      </c>
      <c r="J1143">
        <f>SUM(J1144:J1144)</f>
        <v>96104.13</v>
      </c>
      <c r="K1143" s="26"/>
      <c r="L1143" s="22"/>
    </row>
    <row r="1144" spans="1:13" x14ac:dyDescent="0.25">
      <c r="A1144" t="s">
        <v>615</v>
      </c>
      <c r="B1144" t="s">
        <v>217</v>
      </c>
      <c r="C1144" t="s">
        <v>708</v>
      </c>
      <c r="D1144" t="s">
        <v>10</v>
      </c>
      <c r="E1144">
        <v>2</v>
      </c>
      <c r="F1144">
        <v>6</v>
      </c>
      <c r="G1144">
        <v>4</v>
      </c>
      <c r="H1144">
        <v>2</v>
      </c>
      <c r="I1144">
        <v>1</v>
      </c>
      <c r="J1144">
        <v>96104.13</v>
      </c>
      <c r="K1144" s="24">
        <v>42632</v>
      </c>
      <c r="L1144" s="20">
        <f t="shared" si="17"/>
        <v>42722</v>
      </c>
    </row>
    <row r="1145" spans="1:13" x14ac:dyDescent="0.25">
      <c r="B1145" t="s">
        <v>261</v>
      </c>
      <c r="D1145" t="s">
        <v>5</v>
      </c>
      <c r="E1145">
        <v>2</v>
      </c>
      <c r="F1145">
        <v>6</v>
      </c>
      <c r="G1145">
        <v>5</v>
      </c>
      <c r="H1145">
        <v>4</v>
      </c>
      <c r="I1145">
        <v>1</v>
      </c>
      <c r="J1145">
        <f>SUM(J1146:J1146)</f>
        <v>799804</v>
      </c>
      <c r="K1145" s="52"/>
      <c r="L1145" s="22"/>
    </row>
    <row r="1146" spans="1:13" s="1" customFormat="1" x14ac:dyDescent="0.25">
      <c r="A1146" t="s">
        <v>1308</v>
      </c>
      <c r="B1146" t="s">
        <v>1320</v>
      </c>
      <c r="C1146" t="s">
        <v>1309</v>
      </c>
      <c r="D1146" t="s">
        <v>10</v>
      </c>
      <c r="E1146" t="s">
        <v>13</v>
      </c>
      <c r="F1146" t="s">
        <v>33</v>
      </c>
      <c r="G1146" t="s">
        <v>32</v>
      </c>
      <c r="H1146" t="s">
        <v>31</v>
      </c>
      <c r="I1146" t="s">
        <v>11</v>
      </c>
      <c r="J1146">
        <v>799804</v>
      </c>
      <c r="K1146" s="53">
        <v>43082</v>
      </c>
      <c r="L1146" s="20">
        <f t="shared" si="17"/>
        <v>43172</v>
      </c>
      <c r="M1146" s="10"/>
    </row>
    <row r="1147" spans="1:13" x14ac:dyDescent="0.25">
      <c r="B1147" t="s">
        <v>262</v>
      </c>
      <c r="D1147" t="s">
        <v>5</v>
      </c>
      <c r="E1147">
        <v>2</v>
      </c>
      <c r="F1147">
        <v>6</v>
      </c>
      <c r="G1147">
        <v>5</v>
      </c>
      <c r="H1147">
        <v>5</v>
      </c>
      <c r="I1147">
        <v>1</v>
      </c>
      <c r="J1147">
        <f>SUM(J1148:J1148)</f>
        <v>17000000</v>
      </c>
      <c r="K1147" s="52"/>
      <c r="L1147" s="22"/>
    </row>
    <row r="1148" spans="1:13" s="3" customFormat="1" x14ac:dyDescent="0.25">
      <c r="A1148" t="s">
        <v>345</v>
      </c>
      <c r="B1148" t="s">
        <v>0</v>
      </c>
      <c r="C1148" t="s">
        <v>955</v>
      </c>
      <c r="D1148" t="s">
        <v>10</v>
      </c>
      <c r="E1148" t="s">
        <v>13</v>
      </c>
      <c r="F1148" t="s">
        <v>33</v>
      </c>
      <c r="G1148" t="s">
        <v>32</v>
      </c>
      <c r="H1148" t="s">
        <v>32</v>
      </c>
      <c r="I1148" t="s">
        <v>11</v>
      </c>
      <c r="J1148">
        <v>17000000</v>
      </c>
      <c r="K1148" s="24">
        <v>42494</v>
      </c>
      <c r="L1148" s="20">
        <f t="shared" si="17"/>
        <v>42584</v>
      </c>
      <c r="M1148" s="13"/>
    </row>
    <row r="1149" spans="1:13" x14ac:dyDescent="0.25">
      <c r="B1149" t="s">
        <v>414</v>
      </c>
      <c r="D1149" t="s">
        <v>5</v>
      </c>
      <c r="E1149">
        <v>2</v>
      </c>
      <c r="F1149">
        <v>6</v>
      </c>
      <c r="G1149">
        <v>5</v>
      </c>
      <c r="H1149">
        <v>6</v>
      </c>
      <c r="I1149">
        <v>1</v>
      </c>
      <c r="J1149">
        <f>SUM(J1150:J1150)</f>
        <v>525000</v>
      </c>
      <c r="K1149" s="31"/>
      <c r="L1149" s="22"/>
    </row>
    <row r="1150" spans="1:13" x14ac:dyDescent="0.25">
      <c r="A1150" t="s">
        <v>709</v>
      </c>
      <c r="B1150" t="s">
        <v>263</v>
      </c>
      <c r="D1150" t="s">
        <v>10</v>
      </c>
      <c r="E1150">
        <v>2</v>
      </c>
      <c r="F1150">
        <v>6</v>
      </c>
      <c r="G1150">
        <v>5</v>
      </c>
      <c r="H1150">
        <v>6</v>
      </c>
      <c r="I1150">
        <v>1</v>
      </c>
      <c r="J1150">
        <v>525000</v>
      </c>
      <c r="K1150" s="27">
        <v>42524</v>
      </c>
      <c r="L1150" s="20">
        <f t="shared" si="17"/>
        <v>42614</v>
      </c>
    </row>
    <row r="1151" spans="1:13" x14ac:dyDescent="0.25">
      <c r="B1151" t="s">
        <v>264</v>
      </c>
      <c r="D1151" t="s">
        <v>5</v>
      </c>
      <c r="E1151">
        <v>2</v>
      </c>
      <c r="F1151">
        <v>6</v>
      </c>
      <c r="G1151">
        <v>5</v>
      </c>
      <c r="H1151">
        <v>8</v>
      </c>
      <c r="J1151">
        <f>SUM(J1152:J1152)</f>
        <v>590900.68999999994</v>
      </c>
      <c r="K1151" s="26"/>
      <c r="L1151" s="22"/>
    </row>
    <row r="1152" spans="1:13" x14ac:dyDescent="0.25">
      <c r="A1152" t="s">
        <v>1260</v>
      </c>
      <c r="B1152" t="s">
        <v>217</v>
      </c>
      <c r="D1152" t="s">
        <v>10</v>
      </c>
      <c r="E1152">
        <v>2</v>
      </c>
      <c r="F1152">
        <v>6</v>
      </c>
      <c r="G1152">
        <v>5</v>
      </c>
      <c r="H1152">
        <v>8</v>
      </c>
      <c r="J1152">
        <v>590900.68999999994</v>
      </c>
      <c r="K1152" s="24">
        <v>42629</v>
      </c>
      <c r="L1152" s="20">
        <f t="shared" si="17"/>
        <v>42719</v>
      </c>
    </row>
    <row r="1153" spans="1:12" x14ac:dyDescent="0.25">
      <c r="B1153" t="s">
        <v>265</v>
      </c>
      <c r="D1153" t="s">
        <v>5</v>
      </c>
      <c r="E1153">
        <v>2</v>
      </c>
      <c r="F1153">
        <v>7</v>
      </c>
      <c r="G1153">
        <v>1</v>
      </c>
      <c r="H1153">
        <v>2</v>
      </c>
      <c r="J1153">
        <f>SUM(J1154:J1258)</f>
        <v>231325314.11000001</v>
      </c>
      <c r="K1153" s="15"/>
      <c r="L1153" s="22"/>
    </row>
    <row r="1154" spans="1:12" x14ac:dyDescent="0.25">
      <c r="A1154" t="s">
        <v>343</v>
      </c>
      <c r="B1154" t="s">
        <v>390</v>
      </c>
      <c r="C1154" t="s">
        <v>446</v>
      </c>
      <c r="D1154" t="s">
        <v>10</v>
      </c>
      <c r="E1154">
        <v>2</v>
      </c>
      <c r="F1154">
        <v>7</v>
      </c>
      <c r="G1154">
        <v>1</v>
      </c>
      <c r="H1154">
        <v>2</v>
      </c>
      <c r="J1154">
        <v>7905179.7800000003</v>
      </c>
      <c r="K1154" s="24">
        <v>42510</v>
      </c>
      <c r="L1154" s="20">
        <f t="shared" si="17"/>
        <v>42600</v>
      </c>
    </row>
    <row r="1155" spans="1:12" x14ac:dyDescent="0.25">
      <c r="A1155" t="s">
        <v>371</v>
      </c>
      <c r="B1155" t="s">
        <v>474</v>
      </c>
      <c r="C1155" t="s">
        <v>446</v>
      </c>
      <c r="D1155" t="s">
        <v>10</v>
      </c>
      <c r="E1155">
        <v>2</v>
      </c>
      <c r="F1155">
        <v>7</v>
      </c>
      <c r="G1155">
        <v>1</v>
      </c>
      <c r="H1155">
        <v>2</v>
      </c>
      <c r="J1155">
        <v>122167.07</v>
      </c>
      <c r="K1155" s="24">
        <v>42510</v>
      </c>
      <c r="L1155" s="20">
        <f t="shared" si="17"/>
        <v>42600</v>
      </c>
    </row>
    <row r="1156" spans="1:12" x14ac:dyDescent="0.25">
      <c r="A1156" t="s">
        <v>48</v>
      </c>
      <c r="B1156" t="s">
        <v>337</v>
      </c>
      <c r="C1156" t="s">
        <v>446</v>
      </c>
      <c r="D1156" t="s">
        <v>10</v>
      </c>
      <c r="E1156">
        <v>2</v>
      </c>
      <c r="F1156">
        <v>7</v>
      </c>
      <c r="G1156">
        <v>1</v>
      </c>
      <c r="H1156">
        <v>2</v>
      </c>
      <c r="J1156">
        <v>1121925.21</v>
      </c>
      <c r="K1156" s="24">
        <v>42831</v>
      </c>
      <c r="L1156" s="20">
        <f t="shared" si="17"/>
        <v>42921</v>
      </c>
    </row>
    <row r="1157" spans="1:12" x14ac:dyDescent="0.25">
      <c r="A1157" t="s">
        <v>1145</v>
      </c>
      <c r="B1157" t="s">
        <v>356</v>
      </c>
      <c r="C1157" t="s">
        <v>446</v>
      </c>
      <c r="D1157" t="s">
        <v>10</v>
      </c>
      <c r="E1157">
        <v>2</v>
      </c>
      <c r="F1157">
        <v>7</v>
      </c>
      <c r="G1157">
        <v>1</v>
      </c>
      <c r="H1157">
        <v>2</v>
      </c>
      <c r="J1157">
        <v>2473354.19</v>
      </c>
      <c r="K1157" s="24">
        <v>42870</v>
      </c>
      <c r="L1157" s="20">
        <f t="shared" ref="L1157:L1220" si="18">+K1157+90</f>
        <v>42960</v>
      </c>
    </row>
    <row r="1158" spans="1:12" x14ac:dyDescent="0.25">
      <c r="A1158" t="s">
        <v>277</v>
      </c>
      <c r="B1158" t="s">
        <v>276</v>
      </c>
      <c r="C1158" t="s">
        <v>446</v>
      </c>
      <c r="D1158" t="s">
        <v>10</v>
      </c>
      <c r="E1158">
        <v>2</v>
      </c>
      <c r="F1158">
        <v>7</v>
      </c>
      <c r="G1158">
        <v>1</v>
      </c>
      <c r="H1158">
        <v>2</v>
      </c>
      <c r="J1158">
        <v>1230538.1200000001</v>
      </c>
      <c r="K1158" s="24">
        <v>42576</v>
      </c>
      <c r="L1158" s="20">
        <f t="shared" si="18"/>
        <v>42666</v>
      </c>
    </row>
    <row r="1159" spans="1:12" x14ac:dyDescent="0.25">
      <c r="A1159" t="s">
        <v>46</v>
      </c>
      <c r="B1159" t="s">
        <v>280</v>
      </c>
      <c r="C1159" t="s">
        <v>446</v>
      </c>
      <c r="D1159" t="s">
        <v>10</v>
      </c>
      <c r="E1159">
        <v>2</v>
      </c>
      <c r="F1159">
        <v>7</v>
      </c>
      <c r="G1159">
        <v>1</v>
      </c>
      <c r="H1159">
        <v>2</v>
      </c>
      <c r="J1159">
        <v>545667.79</v>
      </c>
      <c r="K1159" s="24">
        <v>42870</v>
      </c>
      <c r="L1159" s="20">
        <f t="shared" si="18"/>
        <v>42960</v>
      </c>
    </row>
    <row r="1160" spans="1:12" x14ac:dyDescent="0.25">
      <c r="A1160" t="s">
        <v>45</v>
      </c>
      <c r="B1160" t="s">
        <v>280</v>
      </c>
      <c r="C1160" t="s">
        <v>446</v>
      </c>
      <c r="D1160" t="s">
        <v>10</v>
      </c>
      <c r="E1160">
        <v>2</v>
      </c>
      <c r="F1160">
        <v>7</v>
      </c>
      <c r="G1160">
        <v>1</v>
      </c>
      <c r="H1160">
        <v>2</v>
      </c>
      <c r="J1160">
        <v>3640033.54</v>
      </c>
      <c r="K1160" s="24">
        <v>42626</v>
      </c>
      <c r="L1160" s="20">
        <f t="shared" si="18"/>
        <v>42716</v>
      </c>
    </row>
    <row r="1161" spans="1:12" x14ac:dyDescent="0.25">
      <c r="A1161" t="s">
        <v>279</v>
      </c>
      <c r="B1161" t="s">
        <v>276</v>
      </c>
      <c r="C1161" t="s">
        <v>446</v>
      </c>
      <c r="D1161" t="s">
        <v>10</v>
      </c>
      <c r="E1161">
        <v>2</v>
      </c>
      <c r="F1161">
        <v>7</v>
      </c>
      <c r="G1161">
        <v>1</v>
      </c>
      <c r="H1161">
        <v>2</v>
      </c>
      <c r="J1161">
        <v>3052310.87</v>
      </c>
      <c r="K1161" s="24">
        <v>42627</v>
      </c>
      <c r="L1161" s="20">
        <f t="shared" si="18"/>
        <v>42717</v>
      </c>
    </row>
    <row r="1162" spans="1:12" x14ac:dyDescent="0.25">
      <c r="A1162" t="s">
        <v>393</v>
      </c>
      <c r="B1162" t="s">
        <v>392</v>
      </c>
      <c r="C1162" t="s">
        <v>446</v>
      </c>
      <c r="D1162" t="s">
        <v>10</v>
      </c>
      <c r="E1162">
        <v>2</v>
      </c>
      <c r="F1162">
        <v>7</v>
      </c>
      <c r="G1162">
        <v>1</v>
      </c>
      <c r="H1162">
        <v>2</v>
      </c>
      <c r="J1162">
        <v>730556.55</v>
      </c>
      <c r="K1162" s="24">
        <v>42611</v>
      </c>
      <c r="L1162" s="20">
        <f t="shared" si="18"/>
        <v>42701</v>
      </c>
    </row>
    <row r="1163" spans="1:12" x14ac:dyDescent="0.25">
      <c r="A1163" t="s">
        <v>51</v>
      </c>
      <c r="B1163" t="s">
        <v>290</v>
      </c>
      <c r="C1163" t="s">
        <v>446</v>
      </c>
      <c r="D1163" t="s">
        <v>10</v>
      </c>
      <c r="E1163">
        <v>2</v>
      </c>
      <c r="F1163">
        <v>7</v>
      </c>
      <c r="G1163">
        <v>1</v>
      </c>
      <c r="H1163">
        <v>2</v>
      </c>
      <c r="J1163">
        <v>1608740.99</v>
      </c>
      <c r="K1163" s="19">
        <v>42705</v>
      </c>
      <c r="L1163" s="20">
        <f t="shared" si="18"/>
        <v>42795</v>
      </c>
    </row>
    <row r="1164" spans="1:12" x14ac:dyDescent="0.25">
      <c r="A1164" t="s">
        <v>44</v>
      </c>
      <c r="B1164" t="s">
        <v>291</v>
      </c>
      <c r="C1164" t="s">
        <v>446</v>
      </c>
      <c r="D1164" t="s">
        <v>10</v>
      </c>
      <c r="E1164">
        <v>2</v>
      </c>
      <c r="F1164">
        <v>7</v>
      </c>
      <c r="G1164">
        <v>1</v>
      </c>
      <c r="H1164">
        <v>2</v>
      </c>
      <c r="J1164">
        <v>1603394.89</v>
      </c>
      <c r="K1164" s="19">
        <v>42717</v>
      </c>
      <c r="L1164" s="20">
        <f t="shared" si="18"/>
        <v>42807</v>
      </c>
    </row>
    <row r="1165" spans="1:12" x14ac:dyDescent="0.25">
      <c r="A1165" t="s">
        <v>1018</v>
      </c>
      <c r="B1165" t="s">
        <v>391</v>
      </c>
      <c r="C1165" t="s">
        <v>446</v>
      </c>
      <c r="D1165" t="s">
        <v>10</v>
      </c>
      <c r="E1165">
        <v>2</v>
      </c>
      <c r="F1165">
        <v>7</v>
      </c>
      <c r="G1165">
        <v>1</v>
      </c>
      <c r="H1165">
        <v>2</v>
      </c>
      <c r="J1165">
        <v>2864237</v>
      </c>
      <c r="K1165" s="19">
        <v>42991</v>
      </c>
      <c r="L1165" s="20">
        <f t="shared" si="18"/>
        <v>43081</v>
      </c>
    </row>
    <row r="1166" spans="1:12" x14ac:dyDescent="0.25">
      <c r="A1166" t="s">
        <v>1326</v>
      </c>
      <c r="B1166" t="s">
        <v>1327</v>
      </c>
      <c r="C1166" t="s">
        <v>446</v>
      </c>
      <c r="D1166" t="s">
        <v>10</v>
      </c>
      <c r="E1166">
        <v>2</v>
      </c>
      <c r="F1166">
        <v>7</v>
      </c>
      <c r="G1166">
        <v>1</v>
      </c>
      <c r="H1166">
        <v>2</v>
      </c>
      <c r="J1166">
        <v>1025867.02</v>
      </c>
      <c r="K1166" s="19">
        <v>43089</v>
      </c>
      <c r="L1166" s="20">
        <f t="shared" si="18"/>
        <v>43179</v>
      </c>
    </row>
    <row r="1167" spans="1:12" x14ac:dyDescent="0.25">
      <c r="A1167" t="s">
        <v>1324</v>
      </c>
      <c r="B1167" t="s">
        <v>1325</v>
      </c>
      <c r="C1167" t="s">
        <v>446</v>
      </c>
      <c r="D1167" t="s">
        <v>10</v>
      </c>
      <c r="E1167">
        <v>2</v>
      </c>
      <c r="F1167">
        <v>7</v>
      </c>
      <c r="G1167">
        <v>1</v>
      </c>
      <c r="H1167">
        <v>2</v>
      </c>
      <c r="J1167">
        <v>563932.52</v>
      </c>
      <c r="K1167" s="19">
        <v>43083</v>
      </c>
      <c r="L1167" s="20">
        <f t="shared" si="18"/>
        <v>43173</v>
      </c>
    </row>
    <row r="1168" spans="1:12" x14ac:dyDescent="0.25">
      <c r="A1168" t="s">
        <v>1161</v>
      </c>
      <c r="B1168" t="s">
        <v>391</v>
      </c>
      <c r="C1168" t="s">
        <v>446</v>
      </c>
      <c r="D1168" t="s">
        <v>10</v>
      </c>
      <c r="E1168">
        <v>2</v>
      </c>
      <c r="F1168">
        <v>7</v>
      </c>
      <c r="G1168">
        <v>1</v>
      </c>
      <c r="H1168">
        <v>2</v>
      </c>
      <c r="J1168">
        <v>1257165.8999999999</v>
      </c>
      <c r="K1168" s="19">
        <v>43028</v>
      </c>
      <c r="L1168" s="20">
        <f t="shared" si="18"/>
        <v>43118</v>
      </c>
    </row>
    <row r="1169" spans="1:12" x14ac:dyDescent="0.25">
      <c r="A1169" t="s">
        <v>1064</v>
      </c>
      <c r="B1169" t="s">
        <v>1065</v>
      </c>
      <c r="C1169" t="s">
        <v>446</v>
      </c>
      <c r="D1169" t="s">
        <v>10</v>
      </c>
      <c r="E1169">
        <v>2</v>
      </c>
      <c r="F1169">
        <v>7</v>
      </c>
      <c r="G1169">
        <v>1</v>
      </c>
      <c r="H1169">
        <v>2</v>
      </c>
      <c r="J1169">
        <v>622924.14</v>
      </c>
      <c r="K1169" s="19">
        <v>43003</v>
      </c>
      <c r="L1169" s="20">
        <f t="shared" si="18"/>
        <v>43093</v>
      </c>
    </row>
    <row r="1170" spans="1:12" x14ac:dyDescent="0.25">
      <c r="A1170" t="s">
        <v>1556</v>
      </c>
      <c r="B1170" t="s">
        <v>1609</v>
      </c>
      <c r="C1170" t="s">
        <v>446</v>
      </c>
      <c r="D1170" t="s">
        <v>10</v>
      </c>
      <c r="E1170">
        <v>2</v>
      </c>
      <c r="F1170">
        <v>7</v>
      </c>
      <c r="G1170">
        <v>1</v>
      </c>
      <c r="H1170">
        <v>2</v>
      </c>
      <c r="J1170">
        <v>1585847.99</v>
      </c>
      <c r="K1170" s="19">
        <v>43126</v>
      </c>
      <c r="L1170" s="20">
        <f t="shared" si="18"/>
        <v>43216</v>
      </c>
    </row>
    <row r="1171" spans="1:12" x14ac:dyDescent="0.25">
      <c r="A1171" t="s">
        <v>440</v>
      </c>
      <c r="B1171" t="s">
        <v>439</v>
      </c>
      <c r="C1171" t="s">
        <v>446</v>
      </c>
      <c r="D1171" t="s">
        <v>10</v>
      </c>
      <c r="E1171">
        <v>2</v>
      </c>
      <c r="F1171">
        <v>7</v>
      </c>
      <c r="G1171">
        <v>1</v>
      </c>
      <c r="H1171">
        <v>2</v>
      </c>
      <c r="J1171">
        <v>3765361.81</v>
      </c>
      <c r="K1171" s="24">
        <v>42870</v>
      </c>
      <c r="L1171" s="20">
        <f t="shared" si="18"/>
        <v>42960</v>
      </c>
    </row>
    <row r="1172" spans="1:12" x14ac:dyDescent="0.25">
      <c r="A1172" t="s">
        <v>1331</v>
      </c>
      <c r="B1172" t="s">
        <v>1332</v>
      </c>
      <c r="C1172" t="s">
        <v>446</v>
      </c>
      <c r="D1172" t="s">
        <v>10</v>
      </c>
      <c r="E1172">
        <v>2</v>
      </c>
      <c r="F1172">
        <v>7</v>
      </c>
      <c r="G1172">
        <v>1</v>
      </c>
      <c r="H1172">
        <v>2</v>
      </c>
      <c r="J1172">
        <v>3376113.35</v>
      </c>
      <c r="K1172" s="19">
        <v>43082</v>
      </c>
      <c r="L1172" s="20">
        <f t="shared" si="18"/>
        <v>43172</v>
      </c>
    </row>
    <row r="1173" spans="1:12" x14ac:dyDescent="0.25">
      <c r="A1173" t="s">
        <v>1496</v>
      </c>
      <c r="B1173" t="s">
        <v>1497</v>
      </c>
      <c r="C1173" t="s">
        <v>446</v>
      </c>
      <c r="D1173" t="s">
        <v>10</v>
      </c>
      <c r="E1173">
        <v>2</v>
      </c>
      <c r="F1173">
        <v>7</v>
      </c>
      <c r="G1173">
        <v>1</v>
      </c>
      <c r="H1173">
        <v>2</v>
      </c>
      <c r="J1173">
        <v>1818847.38</v>
      </c>
      <c r="K1173" s="19">
        <v>43126</v>
      </c>
      <c r="L1173" s="20">
        <f t="shared" si="18"/>
        <v>43216</v>
      </c>
    </row>
    <row r="1174" spans="1:12" x14ac:dyDescent="0.25">
      <c r="A1174" t="s">
        <v>1223</v>
      </c>
      <c r="B1174" t="s">
        <v>1224</v>
      </c>
      <c r="C1174" t="s">
        <v>446</v>
      </c>
      <c r="D1174" t="s">
        <v>10</v>
      </c>
      <c r="E1174">
        <v>2</v>
      </c>
      <c r="F1174">
        <v>7</v>
      </c>
      <c r="G1174">
        <v>1</v>
      </c>
      <c r="H1174">
        <v>2</v>
      </c>
      <c r="J1174">
        <v>1264462.6399999999</v>
      </c>
      <c r="K1174" s="24">
        <v>42870</v>
      </c>
      <c r="L1174" s="20">
        <f t="shared" si="18"/>
        <v>42960</v>
      </c>
    </row>
    <row r="1175" spans="1:12" x14ac:dyDescent="0.25">
      <c r="A1175" t="s">
        <v>1498</v>
      </c>
      <c r="B1175" t="s">
        <v>42</v>
      </c>
      <c r="C1175" t="s">
        <v>446</v>
      </c>
      <c r="D1175" t="s">
        <v>10</v>
      </c>
      <c r="E1175">
        <v>2</v>
      </c>
      <c r="F1175">
        <v>7</v>
      </c>
      <c r="G1175">
        <v>1</v>
      </c>
      <c r="H1175">
        <v>2</v>
      </c>
      <c r="J1175">
        <v>1104728.8999999999</v>
      </c>
      <c r="K1175" s="19">
        <v>43118</v>
      </c>
      <c r="L1175" s="20">
        <f t="shared" si="18"/>
        <v>43208</v>
      </c>
    </row>
    <row r="1176" spans="1:12" x14ac:dyDescent="0.25">
      <c r="A1176" t="s">
        <v>1604</v>
      </c>
      <c r="B1176" t="s">
        <v>1605</v>
      </c>
      <c r="C1176" t="s">
        <v>446</v>
      </c>
      <c r="D1176" t="s">
        <v>10</v>
      </c>
      <c r="E1176">
        <v>2</v>
      </c>
      <c r="F1176">
        <v>7</v>
      </c>
      <c r="G1176">
        <v>1</v>
      </c>
      <c r="H1176">
        <v>2</v>
      </c>
      <c r="J1176">
        <v>931709.82</v>
      </c>
      <c r="K1176" s="19">
        <v>43133</v>
      </c>
      <c r="L1176" s="20">
        <f t="shared" si="18"/>
        <v>43223</v>
      </c>
    </row>
    <row r="1177" spans="1:12" x14ac:dyDescent="0.25">
      <c r="A1177" t="s">
        <v>1628</v>
      </c>
      <c r="B1177" t="s">
        <v>1629</v>
      </c>
      <c r="C1177" t="s">
        <v>446</v>
      </c>
      <c r="D1177" t="s">
        <v>10</v>
      </c>
      <c r="E1177">
        <v>2</v>
      </c>
      <c r="F1177">
        <v>7</v>
      </c>
      <c r="G1177">
        <v>1</v>
      </c>
      <c r="H1177">
        <v>2</v>
      </c>
      <c r="J1177">
        <v>1266475.1599999999</v>
      </c>
      <c r="K1177" s="19">
        <v>43144</v>
      </c>
      <c r="L1177" s="20">
        <f t="shared" si="18"/>
        <v>43234</v>
      </c>
    </row>
    <row r="1178" spans="1:12" x14ac:dyDescent="0.25">
      <c r="A1178" t="s">
        <v>1643</v>
      </c>
      <c r="B1178" t="s">
        <v>1644</v>
      </c>
      <c r="C1178" t="s">
        <v>446</v>
      </c>
      <c r="D1178" t="s">
        <v>10</v>
      </c>
      <c r="E1178">
        <v>2</v>
      </c>
      <c r="F1178">
        <v>7</v>
      </c>
      <c r="G1178">
        <v>1</v>
      </c>
      <c r="H1178">
        <v>2</v>
      </c>
      <c r="J1178">
        <v>3765958.56</v>
      </c>
      <c r="K1178" s="19">
        <v>43140</v>
      </c>
      <c r="L1178" s="20">
        <f t="shared" si="18"/>
        <v>43230</v>
      </c>
    </row>
    <row r="1179" spans="1:12" x14ac:dyDescent="0.25">
      <c r="A1179" t="s">
        <v>51</v>
      </c>
      <c r="B1179" t="s">
        <v>292</v>
      </c>
      <c r="C1179" t="s">
        <v>446</v>
      </c>
      <c r="D1179" t="s">
        <v>10</v>
      </c>
      <c r="E1179">
        <v>2</v>
      </c>
      <c r="F1179">
        <v>7</v>
      </c>
      <c r="G1179">
        <v>1</v>
      </c>
      <c r="H1179">
        <v>2</v>
      </c>
      <c r="J1179">
        <v>4833306.7</v>
      </c>
      <c r="K1179" s="24">
        <v>42870</v>
      </c>
      <c r="L1179" s="20">
        <f t="shared" si="18"/>
        <v>42960</v>
      </c>
    </row>
    <row r="1180" spans="1:12" x14ac:dyDescent="0.25">
      <c r="A1180" t="s">
        <v>1601</v>
      </c>
      <c r="B1180" t="s">
        <v>124</v>
      </c>
      <c r="C1180" t="s">
        <v>446</v>
      </c>
      <c r="D1180" t="s">
        <v>10</v>
      </c>
      <c r="E1180">
        <v>2</v>
      </c>
      <c r="F1180">
        <v>7</v>
      </c>
      <c r="G1180">
        <v>1</v>
      </c>
      <c r="H1180">
        <v>2</v>
      </c>
      <c r="J1180">
        <v>937953.82</v>
      </c>
      <c r="K1180" s="19">
        <v>43080</v>
      </c>
      <c r="L1180" s="20">
        <f t="shared" si="18"/>
        <v>43170</v>
      </c>
    </row>
    <row r="1181" spans="1:12" x14ac:dyDescent="0.25">
      <c r="A1181" t="s">
        <v>1023</v>
      </c>
      <c r="B1181" t="s">
        <v>1024</v>
      </c>
      <c r="C1181" t="s">
        <v>446</v>
      </c>
      <c r="D1181" t="s">
        <v>10</v>
      </c>
      <c r="E1181">
        <v>2</v>
      </c>
      <c r="F1181">
        <v>7</v>
      </c>
      <c r="G1181">
        <v>1</v>
      </c>
      <c r="H1181">
        <v>2</v>
      </c>
      <c r="J1181">
        <v>4684494.21</v>
      </c>
      <c r="K1181" s="24">
        <v>42992</v>
      </c>
      <c r="L1181" s="20">
        <f t="shared" si="18"/>
        <v>43082</v>
      </c>
    </row>
    <row r="1182" spans="1:12" x14ac:dyDescent="0.25">
      <c r="A1182" t="s">
        <v>306</v>
      </c>
      <c r="B1182" t="s">
        <v>124</v>
      </c>
      <c r="C1182" t="s">
        <v>446</v>
      </c>
      <c r="D1182" t="s">
        <v>10</v>
      </c>
      <c r="E1182">
        <v>2</v>
      </c>
      <c r="F1182">
        <v>7</v>
      </c>
      <c r="G1182">
        <v>1</v>
      </c>
      <c r="H1182">
        <v>2</v>
      </c>
      <c r="J1182">
        <v>4043235.32</v>
      </c>
      <c r="K1182" s="19">
        <v>42795</v>
      </c>
      <c r="L1182" s="20">
        <f t="shared" si="18"/>
        <v>42885</v>
      </c>
    </row>
    <row r="1183" spans="1:12" x14ac:dyDescent="0.25">
      <c r="A1183" t="s">
        <v>1358</v>
      </c>
      <c r="B1183" t="s">
        <v>1359</v>
      </c>
      <c r="C1183" t="s">
        <v>446</v>
      </c>
      <c r="D1183" t="s">
        <v>10</v>
      </c>
      <c r="E1183">
        <v>2</v>
      </c>
      <c r="F1183">
        <v>7</v>
      </c>
      <c r="G1183">
        <v>1</v>
      </c>
      <c r="H1183">
        <v>2</v>
      </c>
      <c r="J1183">
        <v>654308.56999999995</v>
      </c>
      <c r="K1183" s="19">
        <v>43095</v>
      </c>
      <c r="L1183" s="20">
        <f t="shared" si="18"/>
        <v>43185</v>
      </c>
    </row>
    <row r="1184" spans="1:12" x14ac:dyDescent="0.25">
      <c r="A1184" t="s">
        <v>1469</v>
      </c>
      <c r="B1184" t="s">
        <v>1470</v>
      </c>
      <c r="C1184" t="s">
        <v>446</v>
      </c>
      <c r="D1184" t="s">
        <v>10</v>
      </c>
      <c r="E1184">
        <v>2</v>
      </c>
      <c r="F1184">
        <v>7</v>
      </c>
      <c r="G1184">
        <v>1</v>
      </c>
      <c r="H1184">
        <v>2</v>
      </c>
      <c r="J1184">
        <v>7905179.7800000003</v>
      </c>
      <c r="K1184" s="19">
        <v>43097</v>
      </c>
      <c r="L1184" s="29">
        <f t="shared" si="18"/>
        <v>43187</v>
      </c>
    </row>
    <row r="1185" spans="1:12" x14ac:dyDescent="0.25">
      <c r="A1185" t="s">
        <v>1287</v>
      </c>
      <c r="B1185" t="s">
        <v>1288</v>
      </c>
      <c r="C1185" t="s">
        <v>446</v>
      </c>
      <c r="D1185" t="s">
        <v>10</v>
      </c>
      <c r="E1185">
        <v>2</v>
      </c>
      <c r="F1185">
        <v>7</v>
      </c>
      <c r="G1185">
        <v>1</v>
      </c>
      <c r="H1185">
        <v>2</v>
      </c>
      <c r="J1185">
        <v>491095.67</v>
      </c>
      <c r="K1185" s="19">
        <v>43080</v>
      </c>
      <c r="L1185" s="20">
        <f t="shared" si="18"/>
        <v>43170</v>
      </c>
    </row>
    <row r="1186" spans="1:12" x14ac:dyDescent="0.25">
      <c r="A1186" t="s">
        <v>1741</v>
      </c>
      <c r="B1186" t="s">
        <v>47</v>
      </c>
      <c r="C1186" t="s">
        <v>446</v>
      </c>
      <c r="D1186" t="s">
        <v>10</v>
      </c>
      <c r="E1186">
        <v>2</v>
      </c>
      <c r="F1186">
        <v>7</v>
      </c>
      <c r="G1186">
        <v>1</v>
      </c>
      <c r="H1186">
        <v>2</v>
      </c>
      <c r="J1186">
        <v>2694028.04</v>
      </c>
      <c r="K1186" s="19">
        <v>43118</v>
      </c>
      <c r="L1186" s="20">
        <f t="shared" si="18"/>
        <v>43208</v>
      </c>
    </row>
    <row r="1187" spans="1:12" x14ac:dyDescent="0.25">
      <c r="A1187" t="s">
        <v>1621</v>
      </c>
      <c r="B1187" t="s">
        <v>1622</v>
      </c>
      <c r="C1187" t="s">
        <v>446</v>
      </c>
      <c r="D1187" t="s">
        <v>10</v>
      </c>
      <c r="E1187">
        <v>2</v>
      </c>
      <c r="F1187">
        <v>7</v>
      </c>
      <c r="G1187">
        <v>1</v>
      </c>
      <c r="H1187">
        <v>2</v>
      </c>
      <c r="J1187">
        <v>172061.92</v>
      </c>
      <c r="K1187" s="19">
        <v>43118</v>
      </c>
      <c r="L1187" s="20">
        <f t="shared" si="18"/>
        <v>43208</v>
      </c>
    </row>
    <row r="1188" spans="1:12" x14ac:dyDescent="0.25">
      <c r="A1188" t="s">
        <v>1558</v>
      </c>
      <c r="B1188" t="s">
        <v>1559</v>
      </c>
      <c r="C1188" t="s">
        <v>446</v>
      </c>
      <c r="D1188" t="s">
        <v>10</v>
      </c>
      <c r="E1188">
        <v>2</v>
      </c>
      <c r="F1188">
        <v>7</v>
      </c>
      <c r="G1188">
        <v>1</v>
      </c>
      <c r="H1188">
        <v>2</v>
      </c>
      <c r="J1188">
        <v>3206334.82</v>
      </c>
      <c r="K1188" s="19">
        <v>43118</v>
      </c>
      <c r="L1188" s="20">
        <f t="shared" si="18"/>
        <v>43208</v>
      </c>
    </row>
    <row r="1189" spans="1:12" x14ac:dyDescent="0.25">
      <c r="A1189" t="s">
        <v>1494</v>
      </c>
      <c r="B1189" t="s">
        <v>1495</v>
      </c>
      <c r="C1189" t="s">
        <v>446</v>
      </c>
      <c r="D1189" t="s">
        <v>10</v>
      </c>
      <c r="E1189">
        <v>2</v>
      </c>
      <c r="F1189">
        <v>7</v>
      </c>
      <c r="G1189">
        <v>1</v>
      </c>
      <c r="H1189">
        <v>2</v>
      </c>
      <c r="J1189">
        <v>3372149.88</v>
      </c>
      <c r="K1189" s="19">
        <v>43117</v>
      </c>
      <c r="L1189" s="20">
        <f t="shared" si="18"/>
        <v>43207</v>
      </c>
    </row>
    <row r="1190" spans="1:12" x14ac:dyDescent="0.25">
      <c r="A1190" t="s">
        <v>1565</v>
      </c>
      <c r="B1190" t="s">
        <v>49</v>
      </c>
      <c r="C1190" t="s">
        <v>446</v>
      </c>
      <c r="D1190" t="s">
        <v>10</v>
      </c>
      <c r="E1190">
        <v>2</v>
      </c>
      <c r="F1190">
        <v>7</v>
      </c>
      <c r="G1190">
        <v>1</v>
      </c>
      <c r="H1190">
        <v>2</v>
      </c>
      <c r="J1190">
        <v>1680633.08</v>
      </c>
      <c r="K1190" s="19">
        <v>42759</v>
      </c>
      <c r="L1190" s="20">
        <f t="shared" si="18"/>
        <v>42849</v>
      </c>
    </row>
    <row r="1191" spans="1:12" x14ac:dyDescent="0.25">
      <c r="A1191" t="s">
        <v>1563</v>
      </c>
      <c r="B1191" t="s">
        <v>1564</v>
      </c>
      <c r="C1191" t="s">
        <v>446</v>
      </c>
      <c r="D1191" t="s">
        <v>10</v>
      </c>
      <c r="E1191">
        <v>2</v>
      </c>
      <c r="F1191">
        <v>7</v>
      </c>
      <c r="G1191">
        <v>1</v>
      </c>
      <c r="H1191">
        <v>2</v>
      </c>
      <c r="J1191">
        <v>174628.03</v>
      </c>
      <c r="K1191" s="19">
        <v>43126</v>
      </c>
      <c r="L1191" s="20">
        <f t="shared" si="18"/>
        <v>43216</v>
      </c>
    </row>
    <row r="1192" spans="1:12" x14ac:dyDescent="0.25">
      <c r="A1192" t="s">
        <v>1160</v>
      </c>
      <c r="B1192" t="s">
        <v>391</v>
      </c>
      <c r="C1192" t="s">
        <v>446</v>
      </c>
      <c r="D1192" t="s">
        <v>10</v>
      </c>
      <c r="E1192">
        <v>2</v>
      </c>
      <c r="F1192">
        <v>7</v>
      </c>
      <c r="G1192">
        <v>1</v>
      </c>
      <c r="H1192">
        <v>2</v>
      </c>
      <c r="J1192">
        <v>347969.92</v>
      </c>
      <c r="K1192" s="19">
        <v>43028</v>
      </c>
      <c r="L1192" s="20">
        <f t="shared" si="18"/>
        <v>43118</v>
      </c>
    </row>
    <row r="1193" spans="1:12" x14ac:dyDescent="0.25">
      <c r="A1193" t="s">
        <v>1638</v>
      </c>
      <c r="B1193" t="s">
        <v>1639</v>
      </c>
      <c r="C1193" t="s">
        <v>446</v>
      </c>
      <c r="D1193" t="s">
        <v>10</v>
      </c>
      <c r="E1193">
        <v>2</v>
      </c>
      <c r="F1193">
        <v>7</v>
      </c>
      <c r="G1193">
        <v>1</v>
      </c>
      <c r="H1193">
        <v>2</v>
      </c>
      <c r="J1193">
        <v>379628.29</v>
      </c>
      <c r="K1193" s="19">
        <v>43140</v>
      </c>
      <c r="L1193" s="20">
        <f t="shared" si="18"/>
        <v>43230</v>
      </c>
    </row>
    <row r="1194" spans="1:12" x14ac:dyDescent="0.25">
      <c r="A1194" t="s">
        <v>1635</v>
      </c>
      <c r="B1194" t="s">
        <v>1636</v>
      </c>
      <c r="C1194" t="s">
        <v>446</v>
      </c>
      <c r="D1194" t="s">
        <v>10</v>
      </c>
      <c r="E1194">
        <v>2</v>
      </c>
      <c r="F1194">
        <v>7</v>
      </c>
      <c r="G1194">
        <v>1</v>
      </c>
      <c r="H1194">
        <v>2</v>
      </c>
      <c r="J1194">
        <v>999293.28</v>
      </c>
      <c r="K1194" s="19">
        <v>43140</v>
      </c>
      <c r="L1194" s="20">
        <f t="shared" si="18"/>
        <v>43230</v>
      </c>
    </row>
    <row r="1195" spans="1:12" x14ac:dyDescent="0.25">
      <c r="A1195" t="s">
        <v>1407</v>
      </c>
      <c r="B1195" t="s">
        <v>1408</v>
      </c>
      <c r="C1195" t="s">
        <v>446</v>
      </c>
      <c r="D1195" t="s">
        <v>10</v>
      </c>
      <c r="E1195">
        <v>2</v>
      </c>
      <c r="F1195">
        <v>7</v>
      </c>
      <c r="G1195">
        <v>1</v>
      </c>
      <c r="H1195">
        <v>2</v>
      </c>
      <c r="J1195">
        <v>412469.01</v>
      </c>
      <c r="K1195" s="19">
        <v>43097</v>
      </c>
      <c r="L1195" s="20">
        <f t="shared" si="18"/>
        <v>43187</v>
      </c>
    </row>
    <row r="1196" spans="1:12" x14ac:dyDescent="0.25">
      <c r="A1196" t="s">
        <v>1482</v>
      </c>
      <c r="B1196" t="s">
        <v>1364</v>
      </c>
      <c r="C1196" t="s">
        <v>446</v>
      </c>
      <c r="D1196" t="s">
        <v>10</v>
      </c>
      <c r="E1196">
        <v>2</v>
      </c>
      <c r="F1196">
        <v>7</v>
      </c>
      <c r="G1196">
        <v>1</v>
      </c>
      <c r="H1196">
        <v>2</v>
      </c>
      <c r="J1196">
        <v>626681.78</v>
      </c>
      <c r="K1196" s="19">
        <v>43112</v>
      </c>
      <c r="L1196" s="20">
        <f t="shared" si="18"/>
        <v>43202</v>
      </c>
    </row>
    <row r="1197" spans="1:12" x14ac:dyDescent="0.25">
      <c r="A1197" t="s">
        <v>1363</v>
      </c>
      <c r="B1197" t="s">
        <v>1364</v>
      </c>
      <c r="C1197" t="s">
        <v>446</v>
      </c>
      <c r="D1197" t="s">
        <v>10</v>
      </c>
      <c r="E1197">
        <v>2</v>
      </c>
      <c r="F1197">
        <v>7</v>
      </c>
      <c r="G1197">
        <v>1</v>
      </c>
      <c r="H1197">
        <v>2</v>
      </c>
      <c r="J1197">
        <v>444805.09</v>
      </c>
      <c r="K1197" s="19">
        <v>43090</v>
      </c>
      <c r="L1197" s="20">
        <f t="shared" si="18"/>
        <v>43180</v>
      </c>
    </row>
    <row r="1198" spans="1:12" x14ac:dyDescent="0.25">
      <c r="A1198" t="s">
        <v>1390</v>
      </c>
      <c r="B1198" t="s">
        <v>1391</v>
      </c>
      <c r="C1198" t="s">
        <v>446</v>
      </c>
      <c r="D1198" t="s">
        <v>10</v>
      </c>
      <c r="E1198">
        <v>2</v>
      </c>
      <c r="F1198">
        <v>7</v>
      </c>
      <c r="G1198">
        <v>1</v>
      </c>
      <c r="H1198">
        <v>2</v>
      </c>
      <c r="J1198">
        <v>5163171.22</v>
      </c>
      <c r="K1198" s="19">
        <v>43096</v>
      </c>
      <c r="L1198" s="20">
        <f t="shared" si="18"/>
        <v>43186</v>
      </c>
    </row>
    <row r="1199" spans="1:12" x14ac:dyDescent="0.25">
      <c r="A1199" t="s">
        <v>1475</v>
      </c>
      <c r="B1199" t="s">
        <v>1476</v>
      </c>
      <c r="C1199" t="s">
        <v>446</v>
      </c>
      <c r="D1199" t="s">
        <v>10</v>
      </c>
      <c r="E1199">
        <v>2</v>
      </c>
      <c r="F1199">
        <v>7</v>
      </c>
      <c r="G1199">
        <v>1</v>
      </c>
      <c r="H1199">
        <v>2</v>
      </c>
      <c r="J1199">
        <v>3740138.64</v>
      </c>
      <c r="K1199" s="19">
        <v>43108</v>
      </c>
      <c r="L1199" s="20">
        <f t="shared" si="18"/>
        <v>43198</v>
      </c>
    </row>
    <row r="1200" spans="1:12" x14ac:dyDescent="0.25">
      <c r="A1200" t="s">
        <v>1409</v>
      </c>
      <c r="B1200" t="s">
        <v>1410</v>
      </c>
      <c r="C1200" t="s">
        <v>446</v>
      </c>
      <c r="D1200" t="s">
        <v>10</v>
      </c>
      <c r="E1200">
        <v>2</v>
      </c>
      <c r="F1200">
        <v>7</v>
      </c>
      <c r="G1200">
        <v>1</v>
      </c>
      <c r="H1200">
        <v>2</v>
      </c>
      <c r="J1200">
        <v>72105.2</v>
      </c>
      <c r="K1200" s="19">
        <v>42739</v>
      </c>
      <c r="L1200" s="20">
        <f t="shared" si="18"/>
        <v>42829</v>
      </c>
    </row>
    <row r="1201" spans="1:13" x14ac:dyDescent="0.25">
      <c r="A1201" t="s">
        <v>1489</v>
      </c>
      <c r="B1201" t="s">
        <v>1490</v>
      </c>
      <c r="C1201" t="s">
        <v>446</v>
      </c>
      <c r="D1201" t="s">
        <v>10</v>
      </c>
      <c r="E1201">
        <v>2</v>
      </c>
      <c r="F1201">
        <v>7</v>
      </c>
      <c r="G1201">
        <v>1</v>
      </c>
      <c r="H1201">
        <v>2</v>
      </c>
      <c r="J1201">
        <v>3163807.82</v>
      </c>
      <c r="K1201" s="19">
        <v>43118</v>
      </c>
      <c r="L1201" s="20">
        <f t="shared" si="18"/>
        <v>43208</v>
      </c>
    </row>
    <row r="1202" spans="1:13" x14ac:dyDescent="0.25">
      <c r="A1202" t="s">
        <v>1548</v>
      </c>
      <c r="B1202" t="s">
        <v>1549</v>
      </c>
      <c r="C1202" t="s">
        <v>446</v>
      </c>
      <c r="D1202" t="s">
        <v>10</v>
      </c>
      <c r="E1202">
        <v>2</v>
      </c>
      <c r="F1202">
        <v>7</v>
      </c>
      <c r="G1202">
        <v>1</v>
      </c>
      <c r="H1202">
        <v>2</v>
      </c>
      <c r="J1202">
        <v>2810069.07</v>
      </c>
      <c r="K1202" s="19">
        <v>43125</v>
      </c>
      <c r="L1202" s="20">
        <f t="shared" si="18"/>
        <v>43215</v>
      </c>
    </row>
    <row r="1203" spans="1:13" x14ac:dyDescent="0.25">
      <c r="A1203" t="s">
        <v>1360</v>
      </c>
      <c r="B1203" t="s">
        <v>1361</v>
      </c>
      <c r="C1203" t="s">
        <v>446</v>
      </c>
      <c r="D1203" t="s">
        <v>10</v>
      </c>
      <c r="E1203">
        <v>2</v>
      </c>
      <c r="F1203">
        <v>7</v>
      </c>
      <c r="G1203">
        <v>1</v>
      </c>
      <c r="H1203">
        <v>2</v>
      </c>
      <c r="J1203">
        <v>1690561.75</v>
      </c>
      <c r="K1203" s="19">
        <v>43090</v>
      </c>
      <c r="L1203" s="20">
        <f t="shared" si="18"/>
        <v>43180</v>
      </c>
    </row>
    <row r="1204" spans="1:13" x14ac:dyDescent="0.25">
      <c r="A1204" t="s">
        <v>1017</v>
      </c>
      <c r="B1204" t="s">
        <v>391</v>
      </c>
      <c r="C1204" t="s">
        <v>446</v>
      </c>
      <c r="D1204" t="s">
        <v>10</v>
      </c>
      <c r="E1204">
        <v>2</v>
      </c>
      <c r="F1204">
        <v>7</v>
      </c>
      <c r="G1204">
        <v>1</v>
      </c>
      <c r="H1204">
        <v>2</v>
      </c>
      <c r="J1204">
        <v>2115257.0699999998</v>
      </c>
      <c r="K1204" s="19">
        <v>43005</v>
      </c>
      <c r="L1204" s="20">
        <f t="shared" si="18"/>
        <v>43095</v>
      </c>
    </row>
    <row r="1205" spans="1:13" x14ac:dyDescent="0.25">
      <c r="A1205" t="s">
        <v>1365</v>
      </c>
      <c r="B1205" t="s">
        <v>1366</v>
      </c>
      <c r="C1205" t="s">
        <v>446</v>
      </c>
      <c r="D1205" t="s">
        <v>10</v>
      </c>
      <c r="E1205">
        <v>2</v>
      </c>
      <c r="F1205">
        <v>7</v>
      </c>
      <c r="G1205">
        <v>1</v>
      </c>
      <c r="H1205">
        <v>2</v>
      </c>
      <c r="J1205">
        <v>2765484.56</v>
      </c>
      <c r="K1205" s="19">
        <v>43091</v>
      </c>
      <c r="L1205" s="20">
        <f t="shared" si="18"/>
        <v>43181</v>
      </c>
    </row>
    <row r="1206" spans="1:13" x14ac:dyDescent="0.25">
      <c r="A1206" t="s">
        <v>370</v>
      </c>
      <c r="B1206" t="s">
        <v>474</v>
      </c>
      <c r="C1206" t="s">
        <v>446</v>
      </c>
      <c r="D1206" t="s">
        <v>10</v>
      </c>
      <c r="E1206">
        <v>2</v>
      </c>
      <c r="F1206">
        <v>7</v>
      </c>
      <c r="G1206">
        <v>1</v>
      </c>
      <c r="H1206">
        <v>2</v>
      </c>
      <c r="J1206">
        <v>598239.72</v>
      </c>
      <c r="K1206" s="24">
        <v>42803</v>
      </c>
      <c r="L1206" s="20">
        <f t="shared" si="18"/>
        <v>42893</v>
      </c>
    </row>
    <row r="1207" spans="1:13" x14ac:dyDescent="0.25">
      <c r="A1207" t="s">
        <v>1188</v>
      </c>
      <c r="B1207" t="s">
        <v>1189</v>
      </c>
      <c r="C1207" t="s">
        <v>446</v>
      </c>
      <c r="D1207" t="s">
        <v>10</v>
      </c>
      <c r="E1207">
        <v>2</v>
      </c>
      <c r="F1207">
        <v>7</v>
      </c>
      <c r="G1207">
        <v>1</v>
      </c>
      <c r="H1207">
        <v>2</v>
      </c>
      <c r="J1207">
        <v>2054291.53</v>
      </c>
      <c r="K1207" s="24">
        <v>43041</v>
      </c>
      <c r="L1207" s="20">
        <f t="shared" si="18"/>
        <v>43131</v>
      </c>
    </row>
    <row r="1208" spans="1:13" x14ac:dyDescent="0.25">
      <c r="A1208" t="s">
        <v>1349</v>
      </c>
      <c r="B1208" t="s">
        <v>1342</v>
      </c>
      <c r="C1208" t="s">
        <v>1343</v>
      </c>
      <c r="D1208" t="s">
        <v>10</v>
      </c>
      <c r="E1208">
        <v>2</v>
      </c>
      <c r="F1208">
        <v>7</v>
      </c>
      <c r="G1208">
        <v>1</v>
      </c>
      <c r="H1208">
        <v>2</v>
      </c>
      <c r="J1208">
        <v>3799588.98</v>
      </c>
      <c r="K1208" s="19">
        <v>43118</v>
      </c>
      <c r="L1208" s="20">
        <f t="shared" si="18"/>
        <v>43208</v>
      </c>
    </row>
    <row r="1209" spans="1:13" x14ac:dyDescent="0.25">
      <c r="A1209" t="s">
        <v>1157</v>
      </c>
      <c r="B1209" t="s">
        <v>1158</v>
      </c>
      <c r="C1209" t="s">
        <v>446</v>
      </c>
      <c r="D1209" t="s">
        <v>10</v>
      </c>
      <c r="E1209">
        <v>2</v>
      </c>
      <c r="F1209">
        <v>7</v>
      </c>
      <c r="G1209">
        <v>1</v>
      </c>
      <c r="H1209">
        <v>2</v>
      </c>
      <c r="J1209">
        <v>968030.83</v>
      </c>
      <c r="K1209" s="24">
        <v>43027</v>
      </c>
      <c r="L1209" s="20">
        <f t="shared" si="18"/>
        <v>43117</v>
      </c>
    </row>
    <row r="1210" spans="1:13" x14ac:dyDescent="0.25">
      <c r="A1210" t="s">
        <v>1384</v>
      </c>
      <c r="B1210" t="s">
        <v>1385</v>
      </c>
      <c r="C1210" t="s">
        <v>446</v>
      </c>
      <c r="D1210" t="s">
        <v>10</v>
      </c>
      <c r="E1210">
        <v>2</v>
      </c>
      <c r="F1210">
        <v>7</v>
      </c>
      <c r="G1210">
        <v>1</v>
      </c>
      <c r="H1210">
        <v>2</v>
      </c>
      <c r="J1210">
        <v>3799498.63</v>
      </c>
      <c r="K1210" s="24">
        <v>43095</v>
      </c>
      <c r="L1210" s="20">
        <f t="shared" si="18"/>
        <v>43185</v>
      </c>
    </row>
    <row r="1211" spans="1:13" x14ac:dyDescent="0.25">
      <c r="A1211" t="s">
        <v>1394</v>
      </c>
      <c r="B1211" t="s">
        <v>1395</v>
      </c>
      <c r="C1211" t="s">
        <v>446</v>
      </c>
      <c r="D1211" t="s">
        <v>10</v>
      </c>
      <c r="E1211">
        <v>2</v>
      </c>
      <c r="F1211">
        <v>7</v>
      </c>
      <c r="G1211">
        <v>1</v>
      </c>
      <c r="H1211">
        <v>2</v>
      </c>
      <c r="J1211">
        <v>1766777.1</v>
      </c>
      <c r="K1211" s="24">
        <v>43095</v>
      </c>
      <c r="L1211" s="20">
        <f t="shared" si="18"/>
        <v>43185</v>
      </c>
    </row>
    <row r="1212" spans="1:13" s="4" customFormat="1" x14ac:dyDescent="0.25">
      <c r="A1212" t="s">
        <v>367</v>
      </c>
      <c r="B1212" t="s">
        <v>301</v>
      </c>
      <c r="C1212" t="s">
        <v>446</v>
      </c>
      <c r="D1212" t="s">
        <v>10</v>
      </c>
      <c r="E1212">
        <v>2</v>
      </c>
      <c r="F1212">
        <v>7</v>
      </c>
      <c r="G1212">
        <v>1</v>
      </c>
      <c r="H1212">
        <v>2</v>
      </c>
      <c r="I1212"/>
      <c r="J1212">
        <v>701929.01</v>
      </c>
      <c r="K1212" s="46">
        <v>42675</v>
      </c>
      <c r="L1212" s="20">
        <f t="shared" si="18"/>
        <v>42765</v>
      </c>
      <c r="M1212" s="14"/>
    </row>
    <row r="1213" spans="1:13" x14ac:dyDescent="0.25">
      <c r="A1213" t="s">
        <v>302</v>
      </c>
      <c r="B1213" t="s">
        <v>42</v>
      </c>
      <c r="C1213" t="s">
        <v>446</v>
      </c>
      <c r="D1213" t="s">
        <v>10</v>
      </c>
      <c r="E1213">
        <v>2</v>
      </c>
      <c r="F1213">
        <v>7</v>
      </c>
      <c r="G1213">
        <v>1</v>
      </c>
      <c r="H1213">
        <v>2</v>
      </c>
      <c r="J1213">
        <v>5959996.3799999999</v>
      </c>
      <c r="K1213" s="46">
        <v>43003</v>
      </c>
      <c r="L1213" s="20">
        <f t="shared" si="18"/>
        <v>43093</v>
      </c>
    </row>
    <row r="1214" spans="1:13" x14ac:dyDescent="0.25">
      <c r="A1214" t="s">
        <v>1296</v>
      </c>
      <c r="B1214" t="s">
        <v>1297</v>
      </c>
      <c r="C1214" t="s">
        <v>446</v>
      </c>
      <c r="D1214" t="s">
        <v>10</v>
      </c>
      <c r="E1214">
        <v>2</v>
      </c>
      <c r="F1214">
        <v>7</v>
      </c>
      <c r="G1214">
        <v>1</v>
      </c>
      <c r="H1214">
        <v>2</v>
      </c>
      <c r="J1214">
        <v>4098460.46</v>
      </c>
      <c r="K1214" s="46">
        <v>43077</v>
      </c>
      <c r="L1214" s="20">
        <f t="shared" si="18"/>
        <v>43167</v>
      </c>
    </row>
    <row r="1215" spans="1:13" x14ac:dyDescent="0.25">
      <c r="A1215" t="s">
        <v>1392</v>
      </c>
      <c r="B1215" t="s">
        <v>1393</v>
      </c>
      <c r="C1215" t="s">
        <v>446</v>
      </c>
      <c r="D1215" t="s">
        <v>10</v>
      </c>
      <c r="E1215">
        <v>2</v>
      </c>
      <c r="F1215">
        <v>7</v>
      </c>
      <c r="G1215">
        <v>1</v>
      </c>
      <c r="H1215">
        <v>2</v>
      </c>
      <c r="J1215">
        <v>2445029.36</v>
      </c>
      <c r="K1215" s="46">
        <v>43096</v>
      </c>
      <c r="L1215" s="20">
        <f t="shared" si="18"/>
        <v>43186</v>
      </c>
    </row>
    <row r="1216" spans="1:13" x14ac:dyDescent="0.25">
      <c r="A1216" t="s">
        <v>1021</v>
      </c>
      <c r="B1216" t="s">
        <v>1022</v>
      </c>
      <c r="C1216" t="s">
        <v>446</v>
      </c>
      <c r="D1216" t="s">
        <v>10</v>
      </c>
      <c r="E1216">
        <v>2</v>
      </c>
      <c r="F1216">
        <v>7</v>
      </c>
      <c r="G1216">
        <v>1</v>
      </c>
      <c r="H1216">
        <v>2</v>
      </c>
      <c r="J1216">
        <v>1555870.15</v>
      </c>
      <c r="K1216" s="46">
        <v>42992</v>
      </c>
      <c r="L1216" s="20">
        <f t="shared" si="18"/>
        <v>43082</v>
      </c>
    </row>
    <row r="1217" spans="1:13" x14ac:dyDescent="0.25">
      <c r="A1217" t="s">
        <v>1019</v>
      </c>
      <c r="B1217" t="s">
        <v>1020</v>
      </c>
      <c r="C1217" t="s">
        <v>446</v>
      </c>
      <c r="D1217" t="s">
        <v>10</v>
      </c>
      <c r="E1217">
        <v>2</v>
      </c>
      <c r="F1217">
        <v>7</v>
      </c>
      <c r="G1217">
        <v>1</v>
      </c>
      <c r="H1217">
        <v>2</v>
      </c>
      <c r="J1217">
        <v>4048662.26</v>
      </c>
      <c r="K1217" s="46">
        <v>42996</v>
      </c>
      <c r="L1217" s="20">
        <f t="shared" si="18"/>
        <v>43086</v>
      </c>
    </row>
    <row r="1218" spans="1:13" x14ac:dyDescent="0.25">
      <c r="A1218" t="s">
        <v>1493</v>
      </c>
      <c r="B1218" t="s">
        <v>1492</v>
      </c>
      <c r="C1218" t="s">
        <v>446</v>
      </c>
      <c r="D1218" t="s">
        <v>10</v>
      </c>
      <c r="E1218">
        <v>2</v>
      </c>
      <c r="F1218">
        <v>7</v>
      </c>
      <c r="G1218">
        <v>1</v>
      </c>
      <c r="H1218">
        <v>2</v>
      </c>
      <c r="J1218">
        <v>1158570.33</v>
      </c>
      <c r="K1218" s="46">
        <v>43117</v>
      </c>
      <c r="L1218" s="20">
        <f t="shared" si="18"/>
        <v>43207</v>
      </c>
    </row>
    <row r="1219" spans="1:13" x14ac:dyDescent="0.25">
      <c r="A1219" t="s">
        <v>1352</v>
      </c>
      <c r="B1219" t="s">
        <v>1353</v>
      </c>
      <c r="C1219" t="s">
        <v>446</v>
      </c>
      <c r="D1219" t="s">
        <v>10</v>
      </c>
      <c r="E1219">
        <v>2</v>
      </c>
      <c r="F1219">
        <v>7</v>
      </c>
      <c r="G1219">
        <v>1</v>
      </c>
      <c r="H1219">
        <v>2</v>
      </c>
      <c r="J1219">
        <v>7094034.1900000004</v>
      </c>
      <c r="K1219" s="46">
        <v>43089</v>
      </c>
      <c r="L1219" s="20">
        <f t="shared" si="18"/>
        <v>43179</v>
      </c>
    </row>
    <row r="1220" spans="1:13" x14ac:dyDescent="0.25">
      <c r="A1220" t="s">
        <v>1602</v>
      </c>
      <c r="B1220" t="s">
        <v>1603</v>
      </c>
      <c r="C1220" t="s">
        <v>446</v>
      </c>
      <c r="D1220" t="s">
        <v>10</v>
      </c>
      <c r="E1220">
        <v>2</v>
      </c>
      <c r="F1220">
        <v>7</v>
      </c>
      <c r="G1220">
        <v>1</v>
      </c>
      <c r="H1220">
        <v>2</v>
      </c>
      <c r="J1220">
        <v>1324438.48</v>
      </c>
      <c r="K1220" s="46">
        <v>43131</v>
      </c>
      <c r="L1220" s="20">
        <f t="shared" si="18"/>
        <v>43221</v>
      </c>
    </row>
    <row r="1221" spans="1:13" x14ac:dyDescent="0.25">
      <c r="A1221" t="s">
        <v>1354</v>
      </c>
      <c r="B1221" t="s">
        <v>1355</v>
      </c>
      <c r="C1221" t="s">
        <v>446</v>
      </c>
      <c r="D1221" t="s">
        <v>10</v>
      </c>
      <c r="E1221">
        <v>2</v>
      </c>
      <c r="F1221">
        <v>7</v>
      </c>
      <c r="G1221">
        <v>1</v>
      </c>
      <c r="H1221">
        <v>2</v>
      </c>
      <c r="J1221">
        <v>1226597.1100000001</v>
      </c>
      <c r="K1221" s="46">
        <v>43090</v>
      </c>
      <c r="L1221" s="20">
        <f t="shared" ref="L1221:L1262" si="19">+K1221+90</f>
        <v>43180</v>
      </c>
    </row>
    <row r="1222" spans="1:13" x14ac:dyDescent="0.25">
      <c r="A1222" t="s">
        <v>1350</v>
      </c>
      <c r="B1222" t="s">
        <v>1351</v>
      </c>
      <c r="C1222" t="s">
        <v>446</v>
      </c>
      <c r="D1222" t="s">
        <v>10</v>
      </c>
      <c r="E1222">
        <v>2</v>
      </c>
      <c r="F1222">
        <v>7</v>
      </c>
      <c r="G1222">
        <v>1</v>
      </c>
      <c r="H1222">
        <v>2</v>
      </c>
      <c r="J1222">
        <v>2488081.7999999998</v>
      </c>
      <c r="K1222" s="46">
        <v>43090</v>
      </c>
      <c r="L1222" s="20">
        <f t="shared" si="19"/>
        <v>43180</v>
      </c>
    </row>
    <row r="1223" spans="1:13" x14ac:dyDescent="0.25">
      <c r="A1223" t="s">
        <v>1034</v>
      </c>
      <c r="B1223" t="s">
        <v>266</v>
      </c>
      <c r="C1223" t="s">
        <v>446</v>
      </c>
      <c r="D1223" t="s">
        <v>10</v>
      </c>
      <c r="E1223">
        <v>2</v>
      </c>
      <c r="F1223">
        <v>7</v>
      </c>
      <c r="G1223">
        <v>1</v>
      </c>
      <c r="H1223">
        <v>2</v>
      </c>
      <c r="J1223">
        <v>3348168.13</v>
      </c>
      <c r="K1223" s="24">
        <v>42422</v>
      </c>
      <c r="L1223" s="20">
        <f t="shared" si="19"/>
        <v>42512</v>
      </c>
    </row>
    <row r="1224" spans="1:13" x14ac:dyDescent="0.25">
      <c r="A1224" t="s">
        <v>1678</v>
      </c>
      <c r="B1224" t="s">
        <v>1679</v>
      </c>
      <c r="C1224" t="s">
        <v>446</v>
      </c>
      <c r="D1224" t="s">
        <v>10</v>
      </c>
      <c r="E1224">
        <v>2</v>
      </c>
      <c r="F1224">
        <v>7</v>
      </c>
      <c r="G1224">
        <v>1</v>
      </c>
      <c r="H1224">
        <v>2</v>
      </c>
      <c r="J1224">
        <v>1392657.88</v>
      </c>
      <c r="K1224" s="24">
        <v>43146</v>
      </c>
      <c r="L1224" s="20">
        <f t="shared" si="19"/>
        <v>43236</v>
      </c>
    </row>
    <row r="1225" spans="1:13" x14ac:dyDescent="0.25">
      <c r="A1225" t="s">
        <v>1036</v>
      </c>
      <c r="B1225" t="s">
        <v>360</v>
      </c>
      <c r="C1225" t="s">
        <v>446</v>
      </c>
      <c r="D1225" t="s">
        <v>10</v>
      </c>
      <c r="E1225">
        <v>2</v>
      </c>
      <c r="F1225">
        <v>7</v>
      </c>
      <c r="G1225">
        <v>1</v>
      </c>
      <c r="H1225">
        <v>2</v>
      </c>
      <c r="J1225">
        <v>2068251.31</v>
      </c>
      <c r="K1225" s="27">
        <v>42549</v>
      </c>
      <c r="L1225" s="20">
        <f t="shared" si="19"/>
        <v>42639</v>
      </c>
    </row>
    <row r="1226" spans="1:13" s="2" customFormat="1" x14ac:dyDescent="0.25">
      <c r="A1226" t="s">
        <v>1285</v>
      </c>
      <c r="B1226" t="s">
        <v>1286</v>
      </c>
      <c r="C1226" t="s">
        <v>446</v>
      </c>
      <c r="D1226" t="s">
        <v>10</v>
      </c>
      <c r="E1226">
        <v>2</v>
      </c>
      <c r="F1226">
        <v>7</v>
      </c>
      <c r="G1226">
        <v>1</v>
      </c>
      <c r="H1226">
        <v>2</v>
      </c>
      <c r="I1226"/>
      <c r="J1226">
        <v>11595134.09</v>
      </c>
      <c r="K1226" s="27">
        <v>43080</v>
      </c>
      <c r="L1226" s="20">
        <f t="shared" si="19"/>
        <v>43170</v>
      </c>
      <c r="M1226" s="12"/>
    </row>
    <row r="1227" spans="1:13" x14ac:dyDescent="0.25">
      <c r="A1227" t="s">
        <v>1030</v>
      </c>
      <c r="B1227" t="s">
        <v>271</v>
      </c>
      <c r="C1227" t="s">
        <v>446</v>
      </c>
      <c r="D1227" t="s">
        <v>10</v>
      </c>
      <c r="E1227">
        <v>2</v>
      </c>
      <c r="F1227">
        <v>7</v>
      </c>
      <c r="G1227">
        <v>1</v>
      </c>
      <c r="H1227">
        <v>2</v>
      </c>
      <c r="J1227">
        <v>248088.25</v>
      </c>
      <c r="K1227" s="24">
        <v>42550</v>
      </c>
      <c r="L1227" s="20">
        <f t="shared" si="19"/>
        <v>42640</v>
      </c>
    </row>
    <row r="1228" spans="1:13" x14ac:dyDescent="0.25">
      <c r="A1228" t="s">
        <v>43</v>
      </c>
      <c r="B1228" t="s">
        <v>273</v>
      </c>
      <c r="D1228" t="s">
        <v>10</v>
      </c>
      <c r="E1228">
        <v>2</v>
      </c>
      <c r="F1228">
        <v>7</v>
      </c>
      <c r="G1228">
        <v>1</v>
      </c>
      <c r="H1228">
        <v>2</v>
      </c>
      <c r="J1228">
        <v>7266058.4400000004</v>
      </c>
      <c r="K1228" s="24">
        <v>42555</v>
      </c>
      <c r="L1228" s="20">
        <f t="shared" si="19"/>
        <v>42645</v>
      </c>
    </row>
    <row r="1229" spans="1:13" x14ac:dyDescent="0.25">
      <c r="A1229" t="s">
        <v>782</v>
      </c>
      <c r="B1229" t="s">
        <v>783</v>
      </c>
      <c r="C1229" t="s">
        <v>784</v>
      </c>
      <c r="D1229" t="s">
        <v>10</v>
      </c>
      <c r="E1229">
        <v>2</v>
      </c>
      <c r="F1229">
        <v>7</v>
      </c>
      <c r="G1229">
        <v>1</v>
      </c>
      <c r="H1229">
        <v>2</v>
      </c>
      <c r="J1229">
        <v>913593.05</v>
      </c>
      <c r="K1229" s="24">
        <v>42555</v>
      </c>
      <c r="L1229" s="20">
        <f t="shared" si="19"/>
        <v>42645</v>
      </c>
    </row>
    <row r="1230" spans="1:13" x14ac:dyDescent="0.25">
      <c r="A1230" t="s">
        <v>786</v>
      </c>
      <c r="B1230" t="s">
        <v>783</v>
      </c>
      <c r="C1230" t="s">
        <v>785</v>
      </c>
      <c r="D1230" t="s">
        <v>10</v>
      </c>
      <c r="E1230">
        <v>2</v>
      </c>
      <c r="F1230">
        <v>7</v>
      </c>
      <c r="G1230">
        <v>1</v>
      </c>
      <c r="H1230">
        <v>2</v>
      </c>
      <c r="J1230">
        <v>1165433.44</v>
      </c>
      <c r="K1230" s="24">
        <v>41638</v>
      </c>
      <c r="L1230" s="20">
        <f t="shared" si="19"/>
        <v>41728</v>
      </c>
    </row>
    <row r="1231" spans="1:13" x14ac:dyDescent="0.25">
      <c r="A1231" t="s">
        <v>1033</v>
      </c>
      <c r="B1231" t="s">
        <v>274</v>
      </c>
      <c r="C1231" t="s">
        <v>446</v>
      </c>
      <c r="D1231" t="s">
        <v>10</v>
      </c>
      <c r="E1231">
        <v>2</v>
      </c>
      <c r="F1231">
        <v>7</v>
      </c>
      <c r="G1231">
        <v>1</v>
      </c>
      <c r="H1231">
        <v>2</v>
      </c>
      <c r="J1231">
        <v>497525.25</v>
      </c>
      <c r="K1231" s="24">
        <v>42556</v>
      </c>
      <c r="L1231" s="20">
        <f t="shared" si="19"/>
        <v>42646</v>
      </c>
    </row>
    <row r="1232" spans="1:13" x14ac:dyDescent="0.25">
      <c r="A1232" t="s">
        <v>1029</v>
      </c>
      <c r="B1232" t="s">
        <v>275</v>
      </c>
      <c r="C1232" t="s">
        <v>446</v>
      </c>
      <c r="D1232" t="s">
        <v>10</v>
      </c>
      <c r="E1232">
        <v>2</v>
      </c>
      <c r="F1232">
        <v>7</v>
      </c>
      <c r="G1232">
        <v>1</v>
      </c>
      <c r="H1232">
        <v>2</v>
      </c>
      <c r="J1232">
        <v>172789.8</v>
      </c>
      <c r="K1232" s="24">
        <v>42566</v>
      </c>
      <c r="L1232" s="20">
        <f t="shared" si="19"/>
        <v>42656</v>
      </c>
    </row>
    <row r="1233" spans="1:12" ht="13.5" customHeight="1" x14ac:dyDescent="0.25">
      <c r="A1233" t="s">
        <v>1035</v>
      </c>
      <c r="B1233" t="s">
        <v>278</v>
      </c>
      <c r="C1233" t="s">
        <v>446</v>
      </c>
      <c r="D1233" t="s">
        <v>10</v>
      </c>
      <c r="E1233">
        <v>2</v>
      </c>
      <c r="F1233">
        <v>7</v>
      </c>
      <c r="G1233">
        <v>1</v>
      </c>
      <c r="H1233">
        <v>2</v>
      </c>
      <c r="J1233">
        <v>922341.43</v>
      </c>
      <c r="K1233" s="24">
        <v>42576</v>
      </c>
      <c r="L1233" s="20">
        <f t="shared" si="19"/>
        <v>42666</v>
      </c>
    </row>
    <row r="1234" spans="1:12" x14ac:dyDescent="0.25">
      <c r="A1234" t="s">
        <v>403</v>
      </c>
      <c r="B1234" t="s">
        <v>272</v>
      </c>
      <c r="C1234" t="s">
        <v>446</v>
      </c>
      <c r="D1234" t="s">
        <v>10</v>
      </c>
      <c r="E1234">
        <v>2</v>
      </c>
      <c r="F1234">
        <v>7</v>
      </c>
      <c r="G1234">
        <v>1</v>
      </c>
      <c r="H1234">
        <v>2</v>
      </c>
      <c r="J1234">
        <v>2323575.17</v>
      </c>
      <c r="K1234" s="24">
        <v>42962</v>
      </c>
      <c r="L1234" s="20">
        <f t="shared" si="19"/>
        <v>43052</v>
      </c>
    </row>
    <row r="1235" spans="1:12" x14ac:dyDescent="0.25">
      <c r="A1235" t="s">
        <v>379</v>
      </c>
      <c r="B1235" t="s">
        <v>378</v>
      </c>
      <c r="D1235" t="s">
        <v>10</v>
      </c>
      <c r="E1235">
        <v>2</v>
      </c>
      <c r="F1235">
        <v>7</v>
      </c>
      <c r="G1235">
        <v>1</v>
      </c>
      <c r="H1235">
        <v>2</v>
      </c>
      <c r="J1235">
        <v>2316275.09</v>
      </c>
      <c r="K1235" s="24">
        <v>42891</v>
      </c>
      <c r="L1235" s="20">
        <f t="shared" si="19"/>
        <v>42981</v>
      </c>
    </row>
    <row r="1236" spans="1:12" x14ac:dyDescent="0.25">
      <c r="A1236" t="s">
        <v>364</v>
      </c>
      <c r="B1236" t="s">
        <v>281</v>
      </c>
      <c r="D1236" t="s">
        <v>10</v>
      </c>
      <c r="E1236">
        <v>2</v>
      </c>
      <c r="F1236">
        <v>7</v>
      </c>
      <c r="G1236">
        <v>1</v>
      </c>
      <c r="H1236">
        <v>2</v>
      </c>
      <c r="J1236">
        <v>719126.25</v>
      </c>
      <c r="K1236" s="19">
        <v>42418</v>
      </c>
      <c r="L1236" s="20">
        <f t="shared" si="19"/>
        <v>42508</v>
      </c>
    </row>
    <row r="1237" spans="1:12" x14ac:dyDescent="0.25">
      <c r="A1237" t="s">
        <v>365</v>
      </c>
      <c r="B1237" t="s">
        <v>281</v>
      </c>
      <c r="D1237" t="s">
        <v>10</v>
      </c>
      <c r="E1237">
        <v>2</v>
      </c>
      <c r="F1237">
        <v>7</v>
      </c>
      <c r="G1237">
        <v>1</v>
      </c>
      <c r="H1237">
        <v>2</v>
      </c>
      <c r="J1237">
        <v>416658.9</v>
      </c>
      <c r="K1237" s="19">
        <v>42418</v>
      </c>
      <c r="L1237" s="20">
        <f t="shared" si="19"/>
        <v>42508</v>
      </c>
    </row>
    <row r="1238" spans="1:12" x14ac:dyDescent="0.25">
      <c r="A1238" t="s">
        <v>1099</v>
      </c>
      <c r="B1238" t="s">
        <v>281</v>
      </c>
      <c r="D1238" t="s">
        <v>10</v>
      </c>
      <c r="E1238">
        <v>2</v>
      </c>
      <c r="F1238">
        <v>7</v>
      </c>
      <c r="G1238">
        <v>1</v>
      </c>
      <c r="H1238">
        <v>2</v>
      </c>
      <c r="J1238">
        <v>1522964.9</v>
      </c>
      <c r="K1238" s="19">
        <v>42418</v>
      </c>
      <c r="L1238" s="20">
        <f t="shared" si="19"/>
        <v>42508</v>
      </c>
    </row>
    <row r="1239" spans="1:12" x14ac:dyDescent="0.25">
      <c r="A1239" t="s">
        <v>176</v>
      </c>
      <c r="B1239" t="s">
        <v>281</v>
      </c>
      <c r="D1239" t="s">
        <v>10</v>
      </c>
      <c r="E1239">
        <v>2</v>
      </c>
      <c r="F1239">
        <v>7</v>
      </c>
      <c r="G1239">
        <v>1</v>
      </c>
      <c r="H1239">
        <v>2</v>
      </c>
      <c r="J1239">
        <v>1345732.58</v>
      </c>
      <c r="K1239" s="19">
        <v>42418</v>
      </c>
      <c r="L1239" s="20">
        <f t="shared" si="19"/>
        <v>42508</v>
      </c>
    </row>
    <row r="1240" spans="1:12" x14ac:dyDescent="0.25">
      <c r="A1240" t="s">
        <v>1186</v>
      </c>
      <c r="B1240" t="s">
        <v>1187</v>
      </c>
      <c r="C1240" t="s">
        <v>446</v>
      </c>
      <c r="D1240" t="s">
        <v>10</v>
      </c>
      <c r="E1240">
        <v>2</v>
      </c>
      <c r="F1240">
        <v>7</v>
      </c>
      <c r="G1240">
        <v>1</v>
      </c>
      <c r="H1240">
        <v>2</v>
      </c>
      <c r="J1240">
        <v>3114757.64</v>
      </c>
      <c r="K1240" s="19">
        <v>43040</v>
      </c>
      <c r="L1240" s="20">
        <f t="shared" si="19"/>
        <v>43130</v>
      </c>
    </row>
    <row r="1241" spans="1:12" x14ac:dyDescent="0.25">
      <c r="A1241" t="s">
        <v>282</v>
      </c>
      <c r="B1241" t="s">
        <v>47</v>
      </c>
      <c r="C1241" t="s">
        <v>446</v>
      </c>
      <c r="D1241" t="s">
        <v>10</v>
      </c>
      <c r="E1241">
        <v>2</v>
      </c>
      <c r="F1241">
        <v>7</v>
      </c>
      <c r="G1241">
        <v>1</v>
      </c>
      <c r="H1241">
        <v>2</v>
      </c>
      <c r="J1241">
        <v>2155664.14</v>
      </c>
      <c r="K1241" s="24">
        <v>42594</v>
      </c>
      <c r="L1241" s="20">
        <f t="shared" si="19"/>
        <v>42684</v>
      </c>
    </row>
    <row r="1242" spans="1:12" x14ac:dyDescent="0.25">
      <c r="A1242" t="s">
        <v>1031</v>
      </c>
      <c r="B1242" t="s">
        <v>284</v>
      </c>
      <c r="C1242" t="s">
        <v>446</v>
      </c>
      <c r="D1242" t="s">
        <v>10</v>
      </c>
      <c r="E1242">
        <v>2</v>
      </c>
      <c r="F1242">
        <v>7</v>
      </c>
      <c r="G1242">
        <v>1</v>
      </c>
      <c r="H1242">
        <v>2</v>
      </c>
      <c r="J1242">
        <v>184190</v>
      </c>
      <c r="K1242" s="24">
        <v>42605</v>
      </c>
      <c r="L1242" s="20">
        <f t="shared" si="19"/>
        <v>42695</v>
      </c>
    </row>
    <row r="1243" spans="1:12" x14ac:dyDescent="0.25">
      <c r="A1243" t="s">
        <v>1032</v>
      </c>
      <c r="B1243" t="s">
        <v>285</v>
      </c>
      <c r="C1243" t="s">
        <v>446</v>
      </c>
      <c r="D1243" t="s">
        <v>10</v>
      </c>
      <c r="E1243">
        <v>2</v>
      </c>
      <c r="F1243">
        <v>7</v>
      </c>
      <c r="G1243">
        <v>1</v>
      </c>
      <c r="H1243">
        <v>2</v>
      </c>
      <c r="J1243">
        <v>398080.05</v>
      </c>
      <c r="K1243" s="24">
        <v>42614</v>
      </c>
      <c r="L1243" s="20">
        <f t="shared" si="19"/>
        <v>42704</v>
      </c>
    </row>
    <row r="1244" spans="1:12" x14ac:dyDescent="0.25">
      <c r="A1244" t="s">
        <v>1192</v>
      </c>
      <c r="B1244" t="s">
        <v>1191</v>
      </c>
      <c r="C1244" t="s">
        <v>446</v>
      </c>
      <c r="D1244" t="s">
        <v>10</v>
      </c>
      <c r="E1244">
        <v>2</v>
      </c>
      <c r="F1244">
        <v>7</v>
      </c>
      <c r="G1244">
        <v>1</v>
      </c>
      <c r="H1244">
        <v>2</v>
      </c>
      <c r="J1244">
        <v>4450704.8</v>
      </c>
      <c r="K1244" s="24">
        <v>42555</v>
      </c>
      <c r="L1244" s="20">
        <f t="shared" si="19"/>
        <v>42645</v>
      </c>
    </row>
    <row r="1245" spans="1:12" x14ac:dyDescent="0.25">
      <c r="A1245" t="s">
        <v>1037</v>
      </c>
      <c r="B1245" t="s">
        <v>413</v>
      </c>
      <c r="C1245" t="s">
        <v>446</v>
      </c>
      <c r="D1245" t="s">
        <v>10</v>
      </c>
      <c r="E1245">
        <v>2</v>
      </c>
      <c r="F1245">
        <v>7</v>
      </c>
      <c r="G1245">
        <v>1</v>
      </c>
      <c r="H1245">
        <v>2</v>
      </c>
      <c r="J1245">
        <v>1725467.27</v>
      </c>
      <c r="K1245" s="24">
        <v>42587</v>
      </c>
      <c r="L1245" s="20">
        <f t="shared" si="19"/>
        <v>42677</v>
      </c>
    </row>
    <row r="1246" spans="1:12" x14ac:dyDescent="0.25">
      <c r="A1246" t="s">
        <v>377</v>
      </c>
      <c r="B1246" t="s">
        <v>376</v>
      </c>
      <c r="D1246" t="s">
        <v>10</v>
      </c>
      <c r="E1246">
        <v>2</v>
      </c>
      <c r="F1246">
        <v>7</v>
      </c>
      <c r="G1246">
        <v>1</v>
      </c>
      <c r="H1246">
        <v>2</v>
      </c>
      <c r="J1246">
        <v>1874914.32</v>
      </c>
      <c r="K1246" s="24">
        <v>42913</v>
      </c>
      <c r="L1246" s="20">
        <f t="shared" si="19"/>
        <v>43003</v>
      </c>
    </row>
    <row r="1247" spans="1:12" x14ac:dyDescent="0.25">
      <c r="A1247" t="s">
        <v>50</v>
      </c>
      <c r="B1247" t="s">
        <v>286</v>
      </c>
      <c r="D1247" t="s">
        <v>10</v>
      </c>
      <c r="E1247">
        <v>2</v>
      </c>
      <c r="F1247">
        <v>7</v>
      </c>
      <c r="G1247">
        <v>1</v>
      </c>
      <c r="H1247">
        <v>2</v>
      </c>
      <c r="J1247">
        <v>2137683.67</v>
      </c>
      <c r="K1247" s="24">
        <v>42620</v>
      </c>
      <c r="L1247" s="20">
        <f t="shared" si="19"/>
        <v>42710</v>
      </c>
    </row>
    <row r="1248" spans="1:12" x14ac:dyDescent="0.25">
      <c r="A1248" t="s">
        <v>874</v>
      </c>
      <c r="B1248" t="s">
        <v>875</v>
      </c>
      <c r="C1248" t="s">
        <v>876</v>
      </c>
      <c r="D1248" t="s">
        <v>10</v>
      </c>
      <c r="E1248">
        <v>2</v>
      </c>
      <c r="F1248">
        <v>7</v>
      </c>
      <c r="G1248">
        <v>1</v>
      </c>
      <c r="H1248">
        <v>2</v>
      </c>
      <c r="J1248">
        <v>548963.80000000005</v>
      </c>
      <c r="K1248" s="24">
        <v>41432</v>
      </c>
      <c r="L1248" s="20">
        <f t="shared" si="19"/>
        <v>41522</v>
      </c>
    </row>
    <row r="1249" spans="1:13" s="2" customFormat="1" x14ac:dyDescent="0.25">
      <c r="A1249" t="s">
        <v>711</v>
      </c>
      <c r="B1249" t="s">
        <v>710</v>
      </c>
      <c r="C1249" t="s">
        <v>446</v>
      </c>
      <c r="D1249" t="s">
        <v>10</v>
      </c>
      <c r="E1249">
        <v>2</v>
      </c>
      <c r="F1249">
        <v>7</v>
      </c>
      <c r="G1249">
        <v>1</v>
      </c>
      <c r="H1249">
        <v>2</v>
      </c>
      <c r="I1249"/>
      <c r="J1249">
        <v>4228887.4800000004</v>
      </c>
      <c r="K1249" s="27">
        <v>42620</v>
      </c>
      <c r="L1249" s="20">
        <f t="shared" si="19"/>
        <v>42710</v>
      </c>
      <c r="M1249" s="12"/>
    </row>
    <row r="1250" spans="1:13" x14ac:dyDescent="0.25">
      <c r="A1250" t="s">
        <v>45</v>
      </c>
      <c r="B1250" t="s">
        <v>287</v>
      </c>
      <c r="D1250" t="s">
        <v>10</v>
      </c>
      <c r="E1250">
        <v>2</v>
      </c>
      <c r="F1250">
        <v>7</v>
      </c>
      <c r="G1250">
        <v>1</v>
      </c>
      <c r="H1250">
        <v>2</v>
      </c>
      <c r="J1250">
        <v>4584170.01</v>
      </c>
      <c r="K1250" s="24">
        <v>43042</v>
      </c>
      <c r="L1250" s="20">
        <f t="shared" si="19"/>
        <v>43132</v>
      </c>
    </row>
    <row r="1251" spans="1:13" x14ac:dyDescent="0.25">
      <c r="A1251" t="s">
        <v>44</v>
      </c>
      <c r="B1251" t="s">
        <v>288</v>
      </c>
      <c r="D1251" t="s">
        <v>10</v>
      </c>
      <c r="E1251">
        <v>2</v>
      </c>
      <c r="F1251">
        <v>7</v>
      </c>
      <c r="G1251">
        <v>1</v>
      </c>
      <c r="H1251">
        <v>2</v>
      </c>
      <c r="J1251">
        <v>1784806.19</v>
      </c>
      <c r="K1251" s="24">
        <v>42633</v>
      </c>
      <c r="L1251" s="20">
        <f t="shared" si="19"/>
        <v>42723</v>
      </c>
    </row>
    <row r="1252" spans="1:13" x14ac:dyDescent="0.25">
      <c r="A1252" t="s">
        <v>1028</v>
      </c>
      <c r="B1252" t="s">
        <v>289</v>
      </c>
      <c r="C1252" t="s">
        <v>446</v>
      </c>
      <c r="D1252" t="s">
        <v>10</v>
      </c>
      <c r="E1252">
        <v>2</v>
      </c>
      <c r="F1252">
        <v>7</v>
      </c>
      <c r="G1252">
        <v>1</v>
      </c>
      <c r="H1252">
        <v>2</v>
      </c>
      <c r="J1252">
        <v>320235.95</v>
      </c>
      <c r="K1252" s="24">
        <v>42634</v>
      </c>
      <c r="L1252" s="20">
        <f t="shared" si="19"/>
        <v>42724</v>
      </c>
    </row>
    <row r="1253" spans="1:13" x14ac:dyDescent="0.25">
      <c r="A1253" t="s">
        <v>1215</v>
      </c>
      <c r="B1253" t="s">
        <v>283</v>
      </c>
      <c r="C1253" t="s">
        <v>446</v>
      </c>
      <c r="D1253" t="s">
        <v>10</v>
      </c>
      <c r="E1253">
        <v>2</v>
      </c>
      <c r="F1253">
        <v>7</v>
      </c>
      <c r="G1253">
        <v>1</v>
      </c>
      <c r="H1253">
        <v>2</v>
      </c>
      <c r="J1253">
        <v>100890</v>
      </c>
      <c r="K1253" s="24">
        <v>42809</v>
      </c>
      <c r="L1253" s="20">
        <f t="shared" si="19"/>
        <v>42899</v>
      </c>
    </row>
    <row r="1254" spans="1:13" x14ac:dyDescent="0.25">
      <c r="A1254" t="s">
        <v>45</v>
      </c>
      <c r="B1254" t="s">
        <v>291</v>
      </c>
      <c r="D1254" t="s">
        <v>10</v>
      </c>
      <c r="E1254">
        <v>2</v>
      </c>
      <c r="F1254">
        <v>7</v>
      </c>
      <c r="G1254">
        <v>1</v>
      </c>
      <c r="H1254">
        <v>2</v>
      </c>
      <c r="J1254">
        <v>5106537.91</v>
      </c>
      <c r="K1254" s="19">
        <v>42709</v>
      </c>
      <c r="L1254" s="20">
        <f t="shared" si="19"/>
        <v>42799</v>
      </c>
    </row>
    <row r="1255" spans="1:13" x14ac:dyDescent="0.25">
      <c r="A1255" t="s">
        <v>268</v>
      </c>
      <c r="B1255" t="s">
        <v>267</v>
      </c>
      <c r="C1255" t="s">
        <v>446</v>
      </c>
      <c r="D1255" t="s">
        <v>10</v>
      </c>
      <c r="E1255">
        <v>2</v>
      </c>
      <c r="F1255">
        <v>7</v>
      </c>
      <c r="G1255">
        <v>1</v>
      </c>
      <c r="H1255">
        <v>2</v>
      </c>
      <c r="J1255">
        <v>1240225.6200000001</v>
      </c>
      <c r="K1255" s="24">
        <v>42759</v>
      </c>
      <c r="L1255" s="20">
        <f t="shared" si="19"/>
        <v>42849</v>
      </c>
    </row>
    <row r="1256" spans="1:13" x14ac:dyDescent="0.25">
      <c r="A1256" t="s">
        <v>1061</v>
      </c>
      <c r="B1256" t="s">
        <v>1062</v>
      </c>
      <c r="C1256" t="s">
        <v>446</v>
      </c>
      <c r="D1256" t="s">
        <v>10</v>
      </c>
      <c r="E1256">
        <v>2</v>
      </c>
      <c r="F1256">
        <v>7</v>
      </c>
      <c r="G1256">
        <v>1</v>
      </c>
      <c r="H1256">
        <v>2</v>
      </c>
      <c r="J1256">
        <v>2842772.52</v>
      </c>
      <c r="K1256" s="19">
        <v>43000</v>
      </c>
      <c r="L1256" s="20">
        <f t="shared" si="19"/>
        <v>43090</v>
      </c>
    </row>
    <row r="1257" spans="1:13" x14ac:dyDescent="0.25">
      <c r="A1257" t="s">
        <v>712</v>
      </c>
      <c r="B1257" t="s">
        <v>293</v>
      </c>
      <c r="D1257" t="s">
        <v>10</v>
      </c>
      <c r="E1257">
        <v>2</v>
      </c>
      <c r="F1257">
        <v>7</v>
      </c>
      <c r="G1257">
        <v>1</v>
      </c>
      <c r="H1257">
        <v>2</v>
      </c>
      <c r="J1257">
        <v>928102.7</v>
      </c>
      <c r="K1257" s="24">
        <v>42759</v>
      </c>
      <c r="L1257" s="20">
        <f t="shared" si="19"/>
        <v>42849</v>
      </c>
    </row>
    <row r="1258" spans="1:13" x14ac:dyDescent="0.25">
      <c r="A1258" t="s">
        <v>270</v>
      </c>
      <c r="B1258" t="s">
        <v>269</v>
      </c>
      <c r="C1258" t="s">
        <v>446</v>
      </c>
      <c r="D1258" t="s">
        <v>10</v>
      </c>
      <c r="E1258">
        <v>2</v>
      </c>
      <c r="F1258">
        <v>7</v>
      </c>
      <c r="G1258">
        <v>1</v>
      </c>
      <c r="H1258">
        <v>2</v>
      </c>
      <c r="J1258">
        <v>1447436.03</v>
      </c>
      <c r="K1258" s="24">
        <v>42759</v>
      </c>
      <c r="L1258" s="20">
        <f t="shared" si="19"/>
        <v>42849</v>
      </c>
    </row>
    <row r="1259" spans="1:13" x14ac:dyDescent="0.25">
      <c r="B1259" t="s">
        <v>312</v>
      </c>
      <c r="D1259" t="s">
        <v>5</v>
      </c>
      <c r="E1259" t="s">
        <v>13</v>
      </c>
      <c r="F1259" t="s">
        <v>28</v>
      </c>
      <c r="G1259" t="s">
        <v>33</v>
      </c>
      <c r="H1259" t="s">
        <v>294</v>
      </c>
      <c r="I1259" t="s">
        <v>31</v>
      </c>
      <c r="J1259">
        <f>SUM(J1260:J1260)</f>
        <v>469628.2</v>
      </c>
      <c r="K1259" s="31"/>
      <c r="L1259" s="22"/>
    </row>
    <row r="1260" spans="1:13" s="3" customFormat="1" x14ac:dyDescent="0.25">
      <c r="A1260" t="s">
        <v>1076</v>
      </c>
      <c r="B1260" t="s">
        <v>388</v>
      </c>
      <c r="C1260" t="s">
        <v>1077</v>
      </c>
      <c r="D1260" t="s">
        <v>10</v>
      </c>
      <c r="E1260" t="s">
        <v>13</v>
      </c>
      <c r="F1260" t="s">
        <v>28</v>
      </c>
      <c r="G1260" t="s">
        <v>33</v>
      </c>
      <c r="H1260" t="s">
        <v>294</v>
      </c>
      <c r="I1260" t="s">
        <v>31</v>
      </c>
      <c r="J1260">
        <v>469628.2</v>
      </c>
      <c r="K1260" s="24">
        <v>42929</v>
      </c>
      <c r="L1260" s="20">
        <f t="shared" si="19"/>
        <v>43019</v>
      </c>
      <c r="M1260" s="13"/>
    </row>
    <row r="1261" spans="1:13" x14ac:dyDescent="0.25">
      <c r="B1261" t="s">
        <v>314</v>
      </c>
      <c r="D1261" t="s">
        <v>5</v>
      </c>
      <c r="E1261" t="s">
        <v>13</v>
      </c>
      <c r="F1261" t="s">
        <v>28</v>
      </c>
      <c r="G1261" t="s">
        <v>18</v>
      </c>
      <c r="H1261" t="s">
        <v>294</v>
      </c>
      <c r="I1261" t="s">
        <v>32</v>
      </c>
      <c r="J1261">
        <f>SUM(J1262:J1262)</f>
        <v>150000</v>
      </c>
      <c r="K1261" s="26"/>
      <c r="L1261" s="22"/>
    </row>
    <row r="1262" spans="1:13" x14ac:dyDescent="0.25">
      <c r="A1262" t="s">
        <v>304</v>
      </c>
      <c r="B1262" t="s">
        <v>303</v>
      </c>
      <c r="C1262" t="s">
        <v>713</v>
      </c>
      <c r="D1262" t="s">
        <v>10</v>
      </c>
      <c r="E1262" t="s">
        <v>13</v>
      </c>
      <c r="F1262" t="s">
        <v>28</v>
      </c>
      <c r="G1262" t="s">
        <v>18</v>
      </c>
      <c r="H1262" t="s">
        <v>294</v>
      </c>
      <c r="I1262" t="s">
        <v>32</v>
      </c>
      <c r="J1262">
        <v>150000</v>
      </c>
      <c r="K1262" s="23">
        <v>41919</v>
      </c>
      <c r="L1262" s="20">
        <f t="shared" si="19"/>
        <v>42009</v>
      </c>
    </row>
    <row r="1264" spans="1:13" x14ac:dyDescent="0.25">
      <c r="A1264" t="s">
        <v>39</v>
      </c>
    </row>
    <row r="1265" spans="1:3" x14ac:dyDescent="0.25">
      <c r="A1265" t="s">
        <v>1764</v>
      </c>
      <c r="C1265" t="s">
        <v>1765</v>
      </c>
    </row>
    <row r="1266" spans="1:3" x14ac:dyDescent="0.25">
      <c r="A1266" t="s">
        <v>1766</v>
      </c>
      <c r="C1266" t="s">
        <v>1767</v>
      </c>
    </row>
    <row r="1267" spans="1:3" x14ac:dyDescent="0.25">
      <c r="A1267" t="s">
        <v>1768</v>
      </c>
      <c r="C1267" t="s">
        <v>1769</v>
      </c>
    </row>
    <row r="1268" spans="1:3" x14ac:dyDescent="0.25">
      <c r="A1268" t="s">
        <v>1770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FEBRERO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servvidor</dc:creator>
  <cp:lastModifiedBy>Massiel Elizabeth Segura Montilla</cp:lastModifiedBy>
  <cp:lastPrinted>2018-02-23T15:29:21Z</cp:lastPrinted>
  <dcterms:created xsi:type="dcterms:W3CDTF">2017-02-27T20:09:56Z</dcterms:created>
  <dcterms:modified xsi:type="dcterms:W3CDTF">2018-03-12T13:39:07Z</dcterms:modified>
</cp:coreProperties>
</file>