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ssiel.segura\Desktop\Financiero\Cuentas por pagar\"/>
    </mc:Choice>
  </mc:AlternateContent>
  <bookViews>
    <workbookView xWindow="120" yWindow="45" windowWidth="18915" windowHeight="11835" tabRatio="696"/>
  </bookViews>
  <sheets>
    <sheet name="CXP DICIEMBRE 2017" sheetId="4" r:id="rId1"/>
  </sheets>
  <definedNames>
    <definedName name="_xlnm._FilterDatabase" localSheetId="0" hidden="1">'CXP DICIEMBRE 2017'!$A$1:$K$1137</definedName>
  </definedNames>
  <calcPr calcId="162913"/>
</workbook>
</file>

<file path=xl/calcChain.xml><?xml version="1.0" encoding="utf-8"?>
<calcChain xmlns="http://schemas.openxmlformats.org/spreadsheetml/2006/main">
  <c r="L293" i="4" l="1"/>
  <c r="L294" i="4"/>
  <c r="L296" i="4"/>
  <c r="L297" i="4"/>
  <c r="L298" i="4"/>
  <c r="L299" i="4"/>
  <c r="L300" i="4"/>
  <c r="L301" i="4"/>
  <c r="L302" i="4"/>
  <c r="L303" i="4"/>
  <c r="L304" i="4"/>
  <c r="L305" i="4"/>
  <c r="L306" i="4"/>
  <c r="L307" i="4"/>
  <c r="L308" i="4"/>
  <c r="L309" i="4"/>
  <c r="L310" i="4"/>
  <c r="L311" i="4"/>
  <c r="L312" i="4"/>
  <c r="L313" i="4"/>
  <c r="L314" i="4"/>
  <c r="L315" i="4"/>
  <c r="L316" i="4"/>
  <c r="L317" i="4"/>
  <c r="L318" i="4"/>
  <c r="L319" i="4"/>
  <c r="L320" i="4"/>
  <c r="L321" i="4"/>
  <c r="L322" i="4"/>
  <c r="L323" i="4"/>
  <c r="L324" i="4"/>
  <c r="L325" i="4"/>
  <c r="L326" i="4"/>
  <c r="L327" i="4"/>
  <c r="L328" i="4"/>
  <c r="L329" i="4"/>
  <c r="L330" i="4"/>
  <c r="L331" i="4"/>
  <c r="L332" i="4"/>
  <c r="L333" i="4"/>
  <c r="L334" i="4"/>
  <c r="L335" i="4"/>
  <c r="L336" i="4"/>
  <c r="L337" i="4"/>
  <c r="L338" i="4"/>
  <c r="L339" i="4"/>
  <c r="L340" i="4"/>
  <c r="L341" i="4"/>
  <c r="L342" i="4"/>
  <c r="L343" i="4"/>
  <c r="L344" i="4"/>
  <c r="L345" i="4"/>
  <c r="L347" i="4"/>
  <c r="L348" i="4"/>
  <c r="L349" i="4"/>
  <c r="L350" i="4"/>
  <c r="L351" i="4"/>
  <c r="L352" i="4"/>
  <c r="L353" i="4"/>
  <c r="L354" i="4"/>
  <c r="L355" i="4"/>
  <c r="L357" i="4"/>
  <c r="L358" i="4"/>
  <c r="L359" i="4"/>
  <c r="L360" i="4"/>
  <c r="L361" i="4"/>
  <c r="L363" i="4"/>
  <c r="L364" i="4"/>
  <c r="L365" i="4"/>
  <c r="L366" i="4"/>
  <c r="L367" i="4"/>
  <c r="L368" i="4"/>
  <c r="L369" i="4"/>
  <c r="L370" i="4"/>
  <c r="L371" i="4"/>
  <c r="L372" i="4"/>
  <c r="L373" i="4"/>
  <c r="L374" i="4"/>
  <c r="L375" i="4"/>
  <c r="L376" i="4"/>
  <c r="L377" i="4"/>
  <c r="L378" i="4"/>
  <c r="L379" i="4"/>
  <c r="L380" i="4"/>
  <c r="L381" i="4"/>
  <c r="L383" i="4"/>
  <c r="L384" i="4"/>
  <c r="L385" i="4"/>
  <c r="L386" i="4"/>
  <c r="L387" i="4"/>
  <c r="L388" i="4"/>
  <c r="L389" i="4"/>
  <c r="L390" i="4"/>
  <c r="L391" i="4"/>
  <c r="L392" i="4"/>
  <c r="L393" i="4"/>
  <c r="L394" i="4"/>
  <c r="L395" i="4"/>
  <c r="L396" i="4"/>
  <c r="L397" i="4"/>
  <c r="L398" i="4"/>
  <c r="L399" i="4"/>
  <c r="L400" i="4"/>
  <c r="L401" i="4"/>
  <c r="L402" i="4"/>
  <c r="L403" i="4"/>
  <c r="L404" i="4"/>
  <c r="L405" i="4"/>
  <c r="L406" i="4"/>
  <c r="L407" i="4"/>
  <c r="L408" i="4"/>
  <c r="L409" i="4"/>
  <c r="L410" i="4"/>
  <c r="L411" i="4"/>
  <c r="L412" i="4"/>
  <c r="L413" i="4"/>
  <c r="L414" i="4"/>
  <c r="L415" i="4"/>
  <c r="L416" i="4"/>
  <c r="L417" i="4"/>
  <c r="L419" i="4"/>
  <c r="L420" i="4"/>
  <c r="L421" i="4"/>
  <c r="L422" i="4"/>
  <c r="L423" i="4"/>
  <c r="L424" i="4"/>
  <c r="L425" i="4"/>
  <c r="L426" i="4"/>
  <c r="L427" i="4"/>
  <c r="L428" i="4"/>
  <c r="L429" i="4"/>
  <c r="L430" i="4"/>
  <c r="L431" i="4"/>
  <c r="L432" i="4"/>
  <c r="L433" i="4"/>
  <c r="L434" i="4"/>
  <c r="L435" i="4"/>
  <c r="L436" i="4"/>
  <c r="L437" i="4"/>
  <c r="L439" i="4"/>
  <c r="L440" i="4"/>
  <c r="L441" i="4"/>
  <c r="L442" i="4"/>
  <c r="L443" i="4"/>
  <c r="L444" i="4"/>
  <c r="L446" i="4"/>
  <c r="L447" i="4"/>
  <c r="L449" i="4"/>
  <c r="L450" i="4"/>
  <c r="L451" i="4"/>
  <c r="L453" i="4"/>
  <c r="L454" i="4"/>
  <c r="L455" i="4"/>
  <c r="L456" i="4"/>
  <c r="L457" i="4"/>
  <c r="L459" i="4"/>
  <c r="L460" i="4"/>
  <c r="L461" i="4"/>
  <c r="L462" i="4"/>
  <c r="L463" i="4"/>
  <c r="L464" i="4"/>
  <c r="L465" i="4"/>
  <c r="L466" i="4"/>
  <c r="L467" i="4"/>
  <c r="L468" i="4"/>
  <c r="L469" i="4"/>
  <c r="L470" i="4"/>
  <c r="L471" i="4"/>
  <c r="L472" i="4"/>
  <c r="L473" i="4"/>
  <c r="L474" i="4"/>
  <c r="L475" i="4"/>
  <c r="L476" i="4"/>
  <c r="L477" i="4"/>
  <c r="L478" i="4"/>
  <c r="L479" i="4"/>
  <c r="L480" i="4"/>
  <c r="L481" i="4"/>
  <c r="L482" i="4"/>
  <c r="L483" i="4"/>
  <c r="L484" i="4"/>
  <c r="L485" i="4"/>
  <c r="L486" i="4"/>
  <c r="L487" i="4"/>
  <c r="L488" i="4"/>
  <c r="L489" i="4"/>
  <c r="L490" i="4"/>
  <c r="L491" i="4"/>
  <c r="L492" i="4"/>
  <c r="L493" i="4"/>
  <c r="L494" i="4"/>
  <c r="L495" i="4"/>
  <c r="L496" i="4"/>
  <c r="L497" i="4"/>
  <c r="L498" i="4"/>
  <c r="L499" i="4"/>
  <c r="L500" i="4"/>
  <c r="L501" i="4"/>
  <c r="L502" i="4"/>
  <c r="L503" i="4"/>
  <c r="L504" i="4"/>
  <c r="L505" i="4"/>
  <c r="L506" i="4"/>
  <c r="L507" i="4"/>
  <c r="L508" i="4"/>
  <c r="L509" i="4"/>
  <c r="L510" i="4"/>
  <c r="L511" i="4"/>
  <c r="L512" i="4"/>
  <c r="L513" i="4"/>
  <c r="L514" i="4"/>
  <c r="L515" i="4"/>
  <c r="L516" i="4"/>
  <c r="L517" i="4"/>
  <c r="L518" i="4"/>
  <c r="L520" i="4"/>
  <c r="L521" i="4"/>
  <c r="L522" i="4"/>
  <c r="L523" i="4"/>
  <c r="L524" i="4"/>
  <c r="L525" i="4"/>
  <c r="L526" i="4"/>
  <c r="L527" i="4"/>
  <c r="L528" i="4"/>
  <c r="L529" i="4"/>
  <c r="L530" i="4"/>
  <c r="L531" i="4"/>
  <c r="L532" i="4"/>
  <c r="L533" i="4"/>
  <c r="L534" i="4"/>
  <c r="L535" i="4"/>
  <c r="L536" i="4"/>
  <c r="L537" i="4"/>
  <c r="L538" i="4"/>
  <c r="L539" i="4"/>
  <c r="L540" i="4"/>
  <c r="L541" i="4"/>
  <c r="L542" i="4"/>
  <c r="L543" i="4"/>
  <c r="L544" i="4"/>
  <c r="L545" i="4"/>
  <c r="L546" i="4"/>
  <c r="L547" i="4"/>
  <c r="L548" i="4"/>
  <c r="L549" i="4"/>
  <c r="L550" i="4"/>
  <c r="L551" i="4"/>
  <c r="L552" i="4"/>
  <c r="L553" i="4"/>
  <c r="L554" i="4"/>
  <c r="L556" i="4"/>
  <c r="L557" i="4"/>
  <c r="L558" i="4"/>
  <c r="L559" i="4"/>
  <c r="L560" i="4"/>
  <c r="L561" i="4"/>
  <c r="L562" i="4"/>
  <c r="L563" i="4"/>
  <c r="L564" i="4"/>
  <c r="L565" i="4"/>
  <c r="L566" i="4"/>
  <c r="L567" i="4"/>
  <c r="L568" i="4"/>
  <c r="L569" i="4"/>
  <c r="L570" i="4"/>
  <c r="L571" i="4"/>
  <c r="L572" i="4"/>
  <c r="L573" i="4"/>
  <c r="L574" i="4"/>
  <c r="L575" i="4"/>
  <c r="L576" i="4"/>
  <c r="L577" i="4"/>
  <c r="L578" i="4"/>
  <c r="L579" i="4"/>
  <c r="L580" i="4"/>
  <c r="L581" i="4"/>
  <c r="L582" i="4"/>
  <c r="L583" i="4"/>
  <c r="L584" i="4"/>
  <c r="L585" i="4"/>
  <c r="L586" i="4"/>
  <c r="L587" i="4"/>
  <c r="L588" i="4"/>
  <c r="L589" i="4"/>
  <c r="L590" i="4"/>
  <c r="L591" i="4"/>
  <c r="L592" i="4"/>
  <c r="L593" i="4"/>
  <c r="L594" i="4"/>
  <c r="L595" i="4"/>
  <c r="L596" i="4"/>
  <c r="L597" i="4"/>
  <c r="L598" i="4"/>
  <c r="L599" i="4"/>
  <c r="L600" i="4"/>
  <c r="L601" i="4"/>
  <c r="L602" i="4"/>
  <c r="L603" i="4"/>
  <c r="L604" i="4"/>
  <c r="L605" i="4"/>
  <c r="L606" i="4"/>
  <c r="L607" i="4"/>
  <c r="L608" i="4"/>
  <c r="L609" i="4"/>
  <c r="L610" i="4"/>
  <c r="L611" i="4"/>
  <c r="L612" i="4"/>
  <c r="L613" i="4"/>
  <c r="L614" i="4"/>
  <c r="L615" i="4"/>
  <c r="L616" i="4"/>
  <c r="L617" i="4"/>
  <c r="L618" i="4"/>
  <c r="L619" i="4"/>
  <c r="L620" i="4"/>
  <c r="L621" i="4"/>
  <c r="L622" i="4"/>
  <c r="L623" i="4"/>
  <c r="L624" i="4"/>
  <c r="L625" i="4"/>
  <c r="L626" i="4"/>
  <c r="L627" i="4"/>
  <c r="L628" i="4"/>
  <c r="L629" i="4"/>
  <c r="L630" i="4"/>
  <c r="L631" i="4"/>
  <c r="L632" i="4"/>
  <c r="L633" i="4"/>
  <c r="L634" i="4"/>
  <c r="L635" i="4"/>
  <c r="L636" i="4"/>
  <c r="L637" i="4"/>
  <c r="L638" i="4"/>
  <c r="L639" i="4"/>
  <c r="L640" i="4"/>
  <c r="L641" i="4"/>
  <c r="L642" i="4"/>
  <c r="L643" i="4"/>
  <c r="L644" i="4"/>
  <c r="L645" i="4"/>
  <c r="L646" i="4"/>
  <c r="L647" i="4"/>
  <c r="L648" i="4"/>
  <c r="L649" i="4"/>
  <c r="L650" i="4"/>
  <c r="L651" i="4"/>
  <c r="L652" i="4"/>
  <c r="L653" i="4"/>
  <c r="L654" i="4"/>
  <c r="L655" i="4"/>
  <c r="L656" i="4"/>
  <c r="L657" i="4"/>
  <c r="L658" i="4"/>
  <c r="L659" i="4"/>
  <c r="L661" i="4"/>
  <c r="L662" i="4"/>
  <c r="L664" i="4"/>
  <c r="L666" i="4"/>
  <c r="L667" i="4"/>
  <c r="L668" i="4"/>
  <c r="L669" i="4"/>
  <c r="L670" i="4"/>
  <c r="L671" i="4"/>
  <c r="L672" i="4"/>
  <c r="L673" i="4"/>
  <c r="L674" i="4"/>
  <c r="L675" i="4"/>
  <c r="L676" i="4"/>
  <c r="L677" i="4"/>
  <c r="L678" i="4"/>
  <c r="L679" i="4"/>
  <c r="L680" i="4"/>
  <c r="L681" i="4"/>
  <c r="L682" i="4"/>
  <c r="L683" i="4"/>
  <c r="L684" i="4"/>
  <c r="L685" i="4"/>
  <c r="L686" i="4"/>
  <c r="L687" i="4"/>
  <c r="L688" i="4"/>
  <c r="L689" i="4"/>
  <c r="L690" i="4"/>
  <c r="L691" i="4"/>
  <c r="L692" i="4"/>
  <c r="L693" i="4"/>
  <c r="L694" i="4"/>
  <c r="L695" i="4"/>
  <c r="L696" i="4"/>
  <c r="L697" i="4"/>
  <c r="L698" i="4"/>
  <c r="L699" i="4"/>
  <c r="L700" i="4"/>
  <c r="L701" i="4"/>
  <c r="L702" i="4"/>
  <c r="L703" i="4"/>
  <c r="L705" i="4"/>
  <c r="L706" i="4"/>
  <c r="L707" i="4"/>
  <c r="L708" i="4"/>
  <c r="L709" i="4"/>
  <c r="L710" i="4"/>
  <c r="L711" i="4"/>
  <c r="L712" i="4"/>
  <c r="L713" i="4"/>
  <c r="L714" i="4"/>
  <c r="L715" i="4"/>
  <c r="L716" i="4"/>
  <c r="L717" i="4"/>
  <c r="L718" i="4"/>
  <c r="L719" i="4"/>
  <c r="L720" i="4"/>
  <c r="L721" i="4"/>
  <c r="L722" i="4"/>
  <c r="L723" i="4"/>
  <c r="L724" i="4"/>
  <c r="L725" i="4"/>
  <c r="L726" i="4"/>
  <c r="L727" i="4"/>
  <c r="L728" i="4"/>
  <c r="L729" i="4"/>
  <c r="L730" i="4"/>
  <c r="L731" i="4"/>
  <c r="L732" i="4"/>
  <c r="L733" i="4"/>
  <c r="L734" i="4"/>
  <c r="L735" i="4"/>
  <c r="L736" i="4"/>
  <c r="L737" i="4"/>
  <c r="L738" i="4"/>
  <c r="L739" i="4"/>
  <c r="L740" i="4"/>
  <c r="L741" i="4"/>
  <c r="L742" i="4"/>
  <c r="L743" i="4"/>
  <c r="L744" i="4"/>
  <c r="L745" i="4"/>
  <c r="L746" i="4"/>
  <c r="L747" i="4"/>
  <c r="L748" i="4"/>
  <c r="L749" i="4"/>
  <c r="L750" i="4"/>
  <c r="L751" i="4"/>
  <c r="L752" i="4"/>
  <c r="L753" i="4"/>
  <c r="L754" i="4"/>
  <c r="L755" i="4"/>
  <c r="L756" i="4"/>
  <c r="L757" i="4"/>
  <c r="L758" i="4"/>
  <c r="L759" i="4"/>
  <c r="L760" i="4"/>
  <c r="L761" i="4"/>
  <c r="L762" i="4"/>
  <c r="L763" i="4"/>
  <c r="L764" i="4"/>
  <c r="L765" i="4"/>
  <c r="L766" i="4"/>
  <c r="L767" i="4"/>
  <c r="L768" i="4"/>
  <c r="L769" i="4"/>
  <c r="L770" i="4"/>
  <c r="L771" i="4"/>
  <c r="L772" i="4"/>
  <c r="L773" i="4"/>
  <c r="L775" i="4"/>
  <c r="L776" i="4"/>
  <c r="L777" i="4"/>
  <c r="L778" i="4"/>
  <c r="L779" i="4"/>
  <c r="L780" i="4"/>
  <c r="L781" i="4"/>
  <c r="L782" i="4"/>
  <c r="L783" i="4"/>
  <c r="L784" i="4"/>
  <c r="L786" i="4"/>
  <c r="L788" i="4"/>
  <c r="L789" i="4"/>
  <c r="L790" i="4"/>
  <c r="L791" i="4"/>
  <c r="L792" i="4"/>
  <c r="L793" i="4"/>
  <c r="L794" i="4"/>
  <c r="L796" i="4"/>
  <c r="L797" i="4"/>
  <c r="L798" i="4"/>
  <c r="L799" i="4"/>
  <c r="L801" i="4"/>
  <c r="L803" i="4"/>
  <c r="L805" i="4"/>
  <c r="L806" i="4"/>
  <c r="L807" i="4"/>
  <c r="L808" i="4"/>
  <c r="L809" i="4"/>
  <c r="L810" i="4"/>
  <c r="L811" i="4"/>
  <c r="L812" i="4"/>
  <c r="L814" i="4"/>
  <c r="L816" i="4"/>
  <c r="L817" i="4"/>
  <c r="L818" i="4"/>
  <c r="L819" i="4"/>
  <c r="L820" i="4"/>
  <c r="L821" i="4"/>
  <c r="L822" i="4"/>
  <c r="L823" i="4"/>
  <c r="L825" i="4"/>
  <c r="L827" i="4"/>
  <c r="L828" i="4"/>
  <c r="L829" i="4"/>
  <c r="L831" i="4"/>
  <c r="L833" i="4"/>
  <c r="L834" i="4"/>
  <c r="L835" i="4"/>
  <c r="L836" i="4"/>
  <c r="L837" i="4"/>
  <c r="L838" i="4"/>
  <c r="L839" i="4"/>
  <c r="L840" i="4"/>
  <c r="L841" i="4"/>
  <c r="L843" i="4"/>
  <c r="L844" i="4"/>
  <c r="L846" i="4"/>
  <c r="L848" i="4"/>
  <c r="L849" i="4"/>
  <c r="L850" i="4"/>
  <c r="L852" i="4"/>
  <c r="L854" i="4"/>
  <c r="L856" i="4"/>
  <c r="L858" i="4"/>
  <c r="L860" i="4"/>
  <c r="L861" i="4"/>
  <c r="L862" i="4"/>
  <c r="L863" i="4"/>
  <c r="L864" i="4"/>
  <c r="L866" i="4"/>
  <c r="L868" i="4"/>
  <c r="L869" i="4"/>
  <c r="L871" i="4"/>
  <c r="L872" i="4"/>
  <c r="L874" i="4"/>
  <c r="L875" i="4"/>
  <c r="L876" i="4"/>
  <c r="L877" i="4"/>
  <c r="L878" i="4"/>
  <c r="L880" i="4"/>
  <c r="L881" i="4"/>
  <c r="L882" i="4"/>
  <c r="L883" i="4"/>
  <c r="L884" i="4"/>
  <c r="L885" i="4"/>
  <c r="L886" i="4"/>
  <c r="L887" i="4"/>
  <c r="L888" i="4"/>
  <c r="L889" i="4"/>
  <c r="L890" i="4"/>
  <c r="L891" i="4"/>
  <c r="L892" i="4"/>
  <c r="L893" i="4"/>
  <c r="L894" i="4"/>
  <c r="L895" i="4"/>
  <c r="L896" i="4"/>
  <c r="L898" i="4"/>
  <c r="L900" i="4"/>
  <c r="L901" i="4"/>
  <c r="L903" i="4"/>
  <c r="L904" i="4"/>
  <c r="L905" i="4"/>
  <c r="L906" i="4"/>
  <c r="L907" i="4"/>
  <c r="L908" i="4"/>
  <c r="L909" i="4"/>
  <c r="L910" i="4"/>
  <c r="L911" i="4"/>
  <c r="L912" i="4"/>
  <c r="L913" i="4"/>
  <c r="L915" i="4"/>
  <c r="L916" i="4"/>
  <c r="L918" i="4"/>
  <c r="L919" i="4"/>
  <c r="L920" i="4"/>
  <c r="L921" i="4"/>
  <c r="L922" i="4"/>
  <c r="L923" i="4"/>
  <c r="L924" i="4"/>
  <c r="L925" i="4"/>
  <c r="L926" i="4"/>
  <c r="L927" i="4"/>
  <c r="L928" i="4"/>
  <c r="L929" i="4"/>
  <c r="L930" i="4"/>
  <c r="L931" i="4"/>
  <c r="L932" i="4"/>
  <c r="L933" i="4"/>
  <c r="L935" i="4"/>
  <c r="L936" i="4"/>
  <c r="L937" i="4"/>
  <c r="L938" i="4"/>
  <c r="L939" i="4"/>
  <c r="L941" i="4"/>
  <c r="L943" i="4"/>
  <c r="L944" i="4"/>
  <c r="L945" i="4"/>
  <c r="L946" i="4"/>
  <c r="L947" i="4"/>
  <c r="L948" i="4"/>
  <c r="L950" i="4"/>
  <c r="L951" i="4"/>
  <c r="L953" i="4"/>
  <c r="L954" i="4"/>
  <c r="L956" i="4"/>
  <c r="L958" i="4"/>
  <c r="L959" i="4"/>
  <c r="L960" i="4"/>
  <c r="L961" i="4"/>
  <c r="L962" i="4"/>
  <c r="L963" i="4"/>
  <c r="L964" i="4"/>
  <c r="L966" i="4"/>
  <c r="L967" i="4"/>
  <c r="L968" i="4"/>
  <c r="L969" i="4"/>
  <c r="L970" i="4"/>
  <c r="L971" i="4"/>
  <c r="L972" i="4"/>
  <c r="L973" i="4"/>
  <c r="L974" i="4"/>
  <c r="L975" i="4"/>
  <c r="L976" i="4"/>
  <c r="L977" i="4"/>
  <c r="L978" i="4"/>
  <c r="L979" i="4"/>
  <c r="L980" i="4"/>
  <c r="L981" i="4"/>
  <c r="L982" i="4"/>
  <c r="L983" i="4"/>
  <c r="L984" i="4"/>
  <c r="L985" i="4"/>
  <c r="L986" i="4"/>
  <c r="L987" i="4"/>
  <c r="L988" i="4"/>
  <c r="L989" i="4"/>
  <c r="L990" i="4"/>
  <c r="L991" i="4"/>
  <c r="L992" i="4"/>
  <c r="L993" i="4"/>
  <c r="L994" i="4"/>
  <c r="L995" i="4"/>
  <c r="L996" i="4"/>
  <c r="L997" i="4"/>
  <c r="L998" i="4"/>
  <c r="L1000" i="4"/>
  <c r="L1001" i="4"/>
  <c r="L1002" i="4"/>
  <c r="L1003" i="4"/>
  <c r="L1004" i="4"/>
  <c r="L1005" i="4"/>
  <c r="L1006" i="4"/>
  <c r="L1007" i="4"/>
  <c r="L1008" i="4"/>
  <c r="L1009" i="4"/>
  <c r="L1010" i="4"/>
  <c r="L1011" i="4"/>
  <c r="L1012" i="4"/>
  <c r="L1013" i="4"/>
  <c r="L1014" i="4"/>
  <c r="L1015" i="4"/>
  <c r="L1016" i="4"/>
  <c r="L1018" i="4"/>
  <c r="L1020" i="4"/>
  <c r="L1021" i="4"/>
  <c r="L1023" i="4"/>
  <c r="L1024" i="4"/>
  <c r="L1026" i="4"/>
  <c r="L1027" i="4"/>
  <c r="L1029" i="4"/>
  <c r="L1030" i="4"/>
  <c r="L1032" i="4"/>
  <c r="L1033" i="4"/>
  <c r="L1035" i="4"/>
  <c r="L1037" i="4"/>
  <c r="L1039" i="4"/>
  <c r="L1041" i="4"/>
  <c r="L1043" i="4"/>
  <c r="L1045" i="4"/>
  <c r="L1046" i="4"/>
  <c r="L1047" i="4"/>
  <c r="L1048" i="4"/>
  <c r="L1049" i="4"/>
  <c r="L1050" i="4"/>
  <c r="L1051" i="4"/>
  <c r="L1052" i="4"/>
  <c r="L1053" i="4"/>
  <c r="L1054" i="4"/>
  <c r="L1055" i="4"/>
  <c r="L1056" i="4"/>
  <c r="L1057" i="4"/>
  <c r="L1058" i="4"/>
  <c r="L1059" i="4"/>
  <c r="L1060" i="4"/>
  <c r="L1061" i="4"/>
  <c r="L1062" i="4"/>
  <c r="L1063" i="4"/>
  <c r="L1064" i="4"/>
  <c r="L1065" i="4"/>
  <c r="L1066" i="4"/>
  <c r="L1067" i="4"/>
  <c r="L1068" i="4"/>
  <c r="L1069" i="4"/>
  <c r="L1070" i="4"/>
  <c r="L1071" i="4"/>
  <c r="L1072" i="4"/>
  <c r="L1073" i="4"/>
  <c r="L1074" i="4"/>
  <c r="L1075" i="4"/>
  <c r="L1076" i="4"/>
  <c r="L1077" i="4"/>
  <c r="L1078" i="4"/>
  <c r="L1079" i="4"/>
  <c r="L1080" i="4"/>
  <c r="L1081" i="4"/>
  <c r="L1082" i="4"/>
  <c r="L1083" i="4"/>
  <c r="L1084" i="4"/>
  <c r="L1085" i="4"/>
  <c r="L1086" i="4"/>
  <c r="L1087" i="4"/>
  <c r="L1088" i="4"/>
  <c r="L1089" i="4"/>
  <c r="L1090" i="4"/>
  <c r="L1091" i="4"/>
  <c r="L1092" i="4"/>
  <c r="L1093" i="4"/>
  <c r="L1094" i="4"/>
  <c r="L1095" i="4"/>
  <c r="L1096" i="4"/>
  <c r="L1097" i="4"/>
  <c r="L1098" i="4"/>
  <c r="L1099" i="4"/>
  <c r="L1100" i="4"/>
  <c r="L1101" i="4"/>
  <c r="L1102" i="4"/>
  <c r="L1103" i="4"/>
  <c r="L1104" i="4"/>
  <c r="L1105" i="4"/>
  <c r="L1106" i="4"/>
  <c r="L1107" i="4"/>
  <c r="L1108" i="4"/>
  <c r="L1109" i="4"/>
  <c r="L1110" i="4"/>
  <c r="L1111" i="4"/>
  <c r="L1112" i="4"/>
  <c r="L1113" i="4"/>
  <c r="L1114" i="4"/>
  <c r="L1115" i="4"/>
  <c r="L1116" i="4"/>
  <c r="L1117" i="4"/>
  <c r="L1118" i="4"/>
  <c r="L1119" i="4"/>
  <c r="L1120" i="4"/>
  <c r="L1121" i="4"/>
  <c r="L1122" i="4"/>
  <c r="L1123" i="4"/>
  <c r="L1124" i="4"/>
  <c r="L1125" i="4"/>
  <c r="L1126" i="4"/>
  <c r="L1127" i="4"/>
  <c r="L1128" i="4"/>
  <c r="L1129" i="4"/>
  <c r="L1131" i="4"/>
  <c r="L1133" i="4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8" i="4"/>
  <c r="L30" i="4"/>
  <c r="L31" i="4"/>
  <c r="L32" i="4"/>
  <c r="L33" i="4"/>
  <c r="L34" i="4"/>
  <c r="L35" i="4"/>
  <c r="L37" i="4"/>
  <c r="L38" i="4"/>
  <c r="L39" i="4"/>
  <c r="L40" i="4"/>
  <c r="L41" i="4"/>
  <c r="L42" i="4"/>
  <c r="L43" i="4"/>
  <c r="L44" i="4"/>
  <c r="L45" i="4"/>
  <c r="L47" i="4"/>
  <c r="L48" i="4"/>
  <c r="L49" i="4"/>
  <c r="L50" i="4"/>
  <c r="L51" i="4"/>
  <c r="L52" i="4"/>
  <c r="L53" i="4"/>
  <c r="L54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128" i="4"/>
  <c r="L129" i="4"/>
  <c r="L130" i="4"/>
  <c r="L131" i="4"/>
  <c r="L132" i="4"/>
  <c r="L133" i="4"/>
  <c r="L134" i="4"/>
  <c r="L135" i="4"/>
  <c r="L136" i="4"/>
  <c r="L137" i="4"/>
  <c r="L138" i="4"/>
  <c r="L140" i="4"/>
  <c r="L141" i="4"/>
  <c r="L142" i="4"/>
  <c r="L143" i="4"/>
  <c r="L144" i="4"/>
  <c r="L145" i="4"/>
  <c r="L146" i="4"/>
  <c r="L147" i="4"/>
  <c r="L148" i="4"/>
  <c r="L149" i="4"/>
  <c r="L150" i="4"/>
  <c r="L151" i="4"/>
  <c r="L152" i="4"/>
  <c r="L153" i="4"/>
  <c r="L154" i="4"/>
  <c r="L155" i="4"/>
  <c r="L156" i="4"/>
  <c r="L157" i="4"/>
  <c r="L158" i="4"/>
  <c r="L159" i="4"/>
  <c r="L160" i="4"/>
  <c r="L161" i="4"/>
  <c r="L162" i="4"/>
  <c r="L163" i="4"/>
  <c r="L164" i="4"/>
  <c r="L165" i="4"/>
  <c r="L166" i="4"/>
  <c r="L167" i="4"/>
  <c r="L168" i="4"/>
  <c r="L169" i="4"/>
  <c r="L170" i="4"/>
  <c r="L171" i="4"/>
  <c r="L172" i="4"/>
  <c r="L173" i="4"/>
  <c r="L174" i="4"/>
  <c r="L175" i="4"/>
  <c r="L176" i="4"/>
  <c r="L177" i="4"/>
  <c r="L178" i="4"/>
  <c r="L179" i="4"/>
  <c r="L180" i="4"/>
  <c r="L181" i="4"/>
  <c r="L182" i="4"/>
  <c r="L183" i="4"/>
  <c r="L184" i="4"/>
  <c r="L185" i="4"/>
  <c r="L186" i="4"/>
  <c r="L187" i="4"/>
  <c r="L188" i="4"/>
  <c r="L189" i="4"/>
  <c r="L190" i="4"/>
  <c r="L191" i="4"/>
  <c r="L192" i="4"/>
  <c r="L193" i="4"/>
  <c r="L194" i="4"/>
  <c r="L195" i="4"/>
  <c r="L196" i="4"/>
  <c r="L197" i="4"/>
  <c r="L198" i="4"/>
  <c r="L199" i="4"/>
  <c r="L200" i="4"/>
  <c r="L201" i="4"/>
  <c r="L202" i="4"/>
  <c r="L203" i="4"/>
  <c r="L204" i="4"/>
  <c r="L205" i="4"/>
  <c r="L206" i="4"/>
  <c r="L207" i="4"/>
  <c r="L208" i="4"/>
  <c r="L209" i="4"/>
  <c r="L210" i="4"/>
  <c r="L211" i="4"/>
  <c r="L212" i="4"/>
  <c r="L214" i="4"/>
  <c r="L215" i="4"/>
  <c r="L216" i="4"/>
  <c r="L217" i="4"/>
  <c r="L218" i="4"/>
  <c r="L219" i="4"/>
  <c r="L220" i="4"/>
  <c r="L221" i="4"/>
  <c r="L222" i="4"/>
  <c r="L223" i="4"/>
  <c r="L224" i="4"/>
  <c r="L225" i="4"/>
  <c r="L226" i="4"/>
  <c r="L227" i="4"/>
  <c r="L228" i="4"/>
  <c r="L229" i="4"/>
  <c r="L230" i="4"/>
  <c r="L231" i="4"/>
  <c r="L232" i="4"/>
  <c r="L233" i="4"/>
  <c r="L234" i="4"/>
  <c r="L235" i="4"/>
  <c r="L236" i="4"/>
  <c r="L237" i="4"/>
  <c r="L238" i="4"/>
  <c r="L239" i="4"/>
  <c r="L240" i="4"/>
  <c r="L241" i="4"/>
  <c r="L242" i="4"/>
  <c r="L243" i="4"/>
  <c r="L244" i="4"/>
  <c r="L245" i="4"/>
  <c r="L246" i="4"/>
  <c r="L247" i="4"/>
  <c r="L248" i="4"/>
  <c r="L249" i="4"/>
  <c r="L250" i="4"/>
  <c r="L251" i="4"/>
  <c r="L252" i="4"/>
  <c r="L254" i="4"/>
  <c r="L255" i="4"/>
  <c r="L256" i="4"/>
  <c r="L257" i="4"/>
  <c r="L258" i="4"/>
  <c r="L259" i="4"/>
  <c r="L260" i="4"/>
  <c r="L261" i="4"/>
  <c r="L262" i="4"/>
  <c r="L263" i="4"/>
  <c r="L264" i="4"/>
  <c r="L265" i="4"/>
  <c r="L266" i="4"/>
  <c r="L267" i="4"/>
  <c r="L268" i="4"/>
  <c r="L269" i="4"/>
  <c r="L270" i="4"/>
  <c r="L271" i="4"/>
  <c r="L272" i="4"/>
  <c r="L274" i="4"/>
  <c r="L275" i="4"/>
  <c r="L276" i="4"/>
  <c r="L277" i="4"/>
  <c r="L278" i="4"/>
  <c r="L279" i="4"/>
  <c r="L280" i="4"/>
  <c r="L281" i="4"/>
  <c r="L282" i="4"/>
  <c r="L283" i="4"/>
  <c r="L284" i="4"/>
  <c r="L285" i="4"/>
  <c r="L286" i="4"/>
  <c r="L287" i="4"/>
  <c r="L288" i="4"/>
  <c r="L289" i="4"/>
  <c r="L290" i="4"/>
  <c r="L291" i="4"/>
  <c r="L292" i="4"/>
  <c r="L4" i="4"/>
  <c r="J1132" i="4" l="1"/>
  <c r="J1130" i="4"/>
  <c r="J1044" i="4"/>
  <c r="J1042" i="4"/>
  <c r="J1040" i="4"/>
  <c r="J1038" i="4"/>
  <c r="J1036" i="4"/>
  <c r="J1034" i="4"/>
  <c r="J1031" i="4"/>
  <c r="J1028" i="4"/>
  <c r="J1025" i="4"/>
  <c r="J1022" i="4"/>
  <c r="J1019" i="4"/>
  <c r="J1017" i="4"/>
  <c r="J999" i="4"/>
  <c r="J965" i="4"/>
  <c r="J957" i="4"/>
  <c r="J955" i="4"/>
  <c r="J952" i="4"/>
  <c r="J949" i="4"/>
  <c r="J942" i="4"/>
  <c r="J940" i="4"/>
  <c r="J934" i="4"/>
  <c r="J917" i="4"/>
  <c r="J914" i="4"/>
  <c r="J902" i="4"/>
  <c r="J899" i="4"/>
  <c r="J897" i="4"/>
  <c r="J873" i="4"/>
  <c r="J870" i="4"/>
  <c r="J867" i="4"/>
  <c r="J865" i="4"/>
  <c r="J859" i="4"/>
  <c r="J855" i="4"/>
  <c r="J851" i="4"/>
  <c r="J845" i="4"/>
  <c r="J832" i="4"/>
  <c r="J830" i="4"/>
  <c r="J824" i="4"/>
  <c r="J826" i="4"/>
  <c r="J815" i="4"/>
  <c r="J813" i="4"/>
  <c r="J800" i="4"/>
  <c r="J774" i="4"/>
  <c r="J665" i="4"/>
  <c r="J663" i="4"/>
  <c r="J660" i="4"/>
  <c r="J555" i="4"/>
  <c r="J519" i="4"/>
  <c r="J458" i="4"/>
  <c r="J452" i="4"/>
  <c r="J448" i="4"/>
  <c r="J445" i="4"/>
  <c r="J438" i="4"/>
  <c r="J418" i="4"/>
  <c r="J362" i="4"/>
  <c r="J356" i="4"/>
  <c r="J273" i="4"/>
  <c r="J213" i="4"/>
  <c r="J139" i="4"/>
  <c r="J55" i="4"/>
  <c r="J46" i="4"/>
  <c r="J36" i="4"/>
  <c r="J29" i="4"/>
  <c r="J27" i="4"/>
  <c r="J3" i="4"/>
  <c r="J812" i="4" l="1"/>
  <c r="J804" i="4" s="1"/>
  <c r="J896" i="4" l="1"/>
  <c r="J891" i="4"/>
  <c r="J882" i="4"/>
  <c r="J858" i="4"/>
  <c r="J857" i="4" s="1"/>
  <c r="J854" i="4"/>
  <c r="J853" i="4" s="1"/>
  <c r="J850" i="4"/>
  <c r="J849" i="4"/>
  <c r="J844" i="4"/>
  <c r="J842" i="4" s="1"/>
  <c r="J803" i="4"/>
  <c r="J802" i="4" s="1"/>
  <c r="J796" i="4"/>
  <c r="J795" i="4" s="1"/>
  <c r="J794" i="4"/>
  <c r="J788" i="4"/>
  <c r="J786" i="4"/>
  <c r="J785" i="4" s="1"/>
  <c r="J744" i="4"/>
  <c r="J743" i="4"/>
  <c r="J740" i="4"/>
  <c r="J735" i="4"/>
  <c r="J734" i="4"/>
  <c r="J733" i="4"/>
  <c r="J730" i="4"/>
  <c r="J724" i="4"/>
  <c r="J722" i="4"/>
  <c r="J713" i="4"/>
  <c r="J711" i="4"/>
  <c r="J705" i="4"/>
  <c r="J412" i="4"/>
  <c r="J411" i="4"/>
  <c r="J408" i="4"/>
  <c r="J400" i="4"/>
  <c r="J399" i="4"/>
  <c r="J398" i="4"/>
  <c r="J395" i="4"/>
  <c r="J392" i="4"/>
  <c r="J384" i="4"/>
  <c r="J383" i="4"/>
  <c r="J355" i="4"/>
  <c r="J352" i="4"/>
  <c r="J348" i="4"/>
  <c r="J299" i="4"/>
  <c r="J295" i="4" s="1"/>
  <c r="J272" i="4"/>
  <c r="J259" i="4"/>
  <c r="J253" i="4" l="1"/>
  <c r="J382" i="4"/>
  <c r="J704" i="4"/>
  <c r="J847" i="4"/>
  <c r="J879" i="4"/>
  <c r="J346" i="4"/>
  <c r="J787" i="4"/>
  <c r="J2" i="4" l="1"/>
</calcChain>
</file>

<file path=xl/sharedStrings.xml><?xml version="1.0" encoding="utf-8"?>
<sst xmlns="http://schemas.openxmlformats.org/spreadsheetml/2006/main" count="4342" uniqueCount="1546">
  <si>
    <t>MINISTERIO DE EDUCACION</t>
  </si>
  <si>
    <t>T</t>
  </si>
  <si>
    <t>O</t>
  </si>
  <si>
    <t>C</t>
  </si>
  <si>
    <t>S</t>
  </si>
  <si>
    <t>A</t>
  </si>
  <si>
    <t>MONTO:</t>
  </si>
  <si>
    <t>FECHA DE ORDEN</t>
  </si>
  <si>
    <t>TOTAL</t>
  </si>
  <si>
    <t xml:space="preserve">  C </t>
  </si>
  <si>
    <t>M</t>
  </si>
  <si>
    <t>1</t>
  </si>
  <si>
    <t>COMPAÑÍA DE LUZ FUERZA DE LAS TERRENAS</t>
  </si>
  <si>
    <t>2</t>
  </si>
  <si>
    <t>EDITORA HOY , SA</t>
  </si>
  <si>
    <t>EDITORA CENTENARIO</t>
  </si>
  <si>
    <t>OFICIO.PJEE (MONTO TOTAL OP 326,850)</t>
  </si>
  <si>
    <t>CUCINA DI YARI, SRL.</t>
  </si>
  <si>
    <t>7</t>
  </si>
  <si>
    <t>TALLERES MAÑECO MINAYA, SRL</t>
  </si>
  <si>
    <t>SERVICIO SISTEMA MOTRIZ AMG. SRL</t>
  </si>
  <si>
    <t>FACT. 33 34 3536</t>
  </si>
  <si>
    <t>CENTRO AUTOMOTRIZ HNOS BONILLA</t>
  </si>
  <si>
    <t>PAY IMPORT, SRL</t>
  </si>
  <si>
    <t>CHICO AUTO PAINT</t>
  </si>
  <si>
    <t>DIAZ EVENTOS SOCIALES Y SERVICIOS</t>
  </si>
  <si>
    <t>CRISTINA RAFAELA ROSARIO ROSARIO</t>
  </si>
  <si>
    <t>MARIA ALTAGRACIA TURBI EVANGELISTA</t>
  </si>
  <si>
    <t>8</t>
  </si>
  <si>
    <t>XIOMARI VELOZ D´LUJO FIESTA</t>
  </si>
  <si>
    <t>3</t>
  </si>
  <si>
    <t>4</t>
  </si>
  <si>
    <t>5</t>
  </si>
  <si>
    <t>6</t>
  </si>
  <si>
    <t>NAS EIRL</t>
  </si>
  <si>
    <t>SIMENI PARTNER, SRL</t>
  </si>
  <si>
    <t>FACT. 001</t>
  </si>
  <si>
    <t>FACT. 003</t>
  </si>
  <si>
    <t>FACT. 007</t>
  </si>
  <si>
    <t>FACT. 002</t>
  </si>
  <si>
    <t xml:space="preserve"> </t>
  </si>
  <si>
    <t>NOVAVISTA EMPRESARIAL</t>
  </si>
  <si>
    <t>FAGP COMERCIAL, SRL</t>
  </si>
  <si>
    <t>EDDY MIGUEL DIAZ JAQUEZ</t>
  </si>
  <si>
    <t>CUB. 1</t>
  </si>
  <si>
    <t>CUB. 2</t>
  </si>
  <si>
    <t>CUB. 5</t>
  </si>
  <si>
    <t>CUB. 04</t>
  </si>
  <si>
    <t>WILSON RAFAEL FERNANDEZ QUIÑONES</t>
  </si>
  <si>
    <t>CUB.2</t>
  </si>
  <si>
    <t>GRUPO GORIS, SRL</t>
  </si>
  <si>
    <t>CUB. 3</t>
  </si>
  <si>
    <t>CUB. 4</t>
  </si>
  <si>
    <t>CONTR.0572-1</t>
  </si>
  <si>
    <t>TRICOM</t>
  </si>
  <si>
    <t>SERVICIO INTERNET Y CABLE</t>
  </si>
  <si>
    <t xml:space="preserve">  </t>
  </si>
  <si>
    <t>ELECTRICIDAD</t>
  </si>
  <si>
    <t>MARZO SEPTIEMBRE, NOVIEMBRE, DICIEMBRE/2014 Y ENERO 2015</t>
  </si>
  <si>
    <t>MULTIPARQUES S.R.L</t>
  </si>
  <si>
    <t>AGUA</t>
  </si>
  <si>
    <t>CORAAPLATA</t>
  </si>
  <si>
    <t>INAPA</t>
  </si>
  <si>
    <t>RESIDUOS SOLIDOS, BASURA</t>
  </si>
  <si>
    <t>AYUNTAMIENTO SANTO DOMINGO ESTE</t>
  </si>
  <si>
    <t>FACT. CORRESP. MES MARZO 2016</t>
  </si>
  <si>
    <t>FACT. 2880</t>
  </si>
  <si>
    <t>AYUNTAMIENTO DE MOCA</t>
  </si>
  <si>
    <t>PALA PRODUCTION,SRL</t>
  </si>
  <si>
    <t xml:space="preserve">HECTOR BIENVENIDO FERRERAS </t>
  </si>
  <si>
    <t>DANIEL GARCIA SANTANA</t>
  </si>
  <si>
    <t>MEDIOS DEL NORTE</t>
  </si>
  <si>
    <t>MARITO MENDEZ TRIUNFEL</t>
  </si>
  <si>
    <t>JUANA MARIA TORRES</t>
  </si>
  <si>
    <t>JANLER  EMMANUEL PEREZ MURRAY</t>
  </si>
  <si>
    <t>LUIS DE JESUS SANTANA GARCIA</t>
  </si>
  <si>
    <t>PORFIRIO VERAS MERCEDES</t>
  </si>
  <si>
    <t>JUSTINA GERMANIA TEJADA HICIANO</t>
  </si>
  <si>
    <t>NELSON RAFAEL PERALTA</t>
  </si>
  <si>
    <t>MANUEL ENRIQUE BRITO MARTINEZ</t>
  </si>
  <si>
    <t>CIRCUITO 2000</t>
  </si>
  <si>
    <t>HECTOR ARGELI RODRIGUEZ FRIAS</t>
  </si>
  <si>
    <t>NORTEFEM,SRL.</t>
  </si>
  <si>
    <t>BRAMISA SRL</t>
  </si>
  <si>
    <t>4 OJOS PUBLICIDAD, EIRL</t>
  </si>
  <si>
    <t>FACT. 0020</t>
  </si>
  <si>
    <t>CORPORACION ESTATAL DE RADIO Y TELEVISION</t>
  </si>
  <si>
    <t>CORPORACION DOMINICANA DE RADIO Y TELEVISION, SRL</t>
  </si>
  <si>
    <t>INVERSSIONES BONAFER, SRL</t>
  </si>
  <si>
    <t>COMERCIAL MORDIS SRL</t>
  </si>
  <si>
    <t>RK CREATIVA SLR</t>
  </si>
  <si>
    <t>PAOLA LETICIA ACOSTA PEREZ</t>
  </si>
  <si>
    <t>FULL IMPRESOS</t>
  </si>
  <si>
    <t>SUPLITODO LOS PEÑA, SRL</t>
  </si>
  <si>
    <t>COMERCIAL DISMA</t>
  </si>
  <si>
    <t>AVANCE 20%</t>
  </si>
  <si>
    <t>VIATICOS DENTRO DEL PAIS</t>
  </si>
  <si>
    <t>VIATICOS</t>
  </si>
  <si>
    <t>PASAJES</t>
  </si>
  <si>
    <t>SPLACE GROUP</t>
  </si>
  <si>
    <t>DELICIAS NANI CATERING &amp; ALGO MAS</t>
  </si>
  <si>
    <t>FLETES</t>
  </si>
  <si>
    <t>SERVICIOS DIVERSOS AUTOREPUESTO EDDY</t>
  </si>
  <si>
    <t>GISELLE MARIE VIÑAS CO</t>
  </si>
  <si>
    <t>ENERGIA QUISQUEYA,SAS</t>
  </si>
  <si>
    <t>GISSELLE ALTAGRACIA GARCIA</t>
  </si>
  <si>
    <t>FACT.0028</t>
  </si>
  <si>
    <t>CONSTRUCTORA BALMOSA</t>
  </si>
  <si>
    <t>CARMEN LOURDES VALERA GUERRA</t>
  </si>
  <si>
    <t>EVENTS SUPPORT SERVICES MINERVA FERNADEZ</t>
  </si>
  <si>
    <t>EDIFICIOS Y LOCALES</t>
  </si>
  <si>
    <t>INVERSIONES DOCLA, S.R.L.</t>
  </si>
  <si>
    <t>HONDA RENT A CAR</t>
  </si>
  <si>
    <t>FACT. 038</t>
  </si>
  <si>
    <t>OTROS ALQUILERES</t>
  </si>
  <si>
    <t>BIBLIOTECA NACIONAL PEDRO HENRIQUEZ UREÑA</t>
  </si>
  <si>
    <t>HIGIENE Y EVENTOS</t>
  </si>
  <si>
    <t>CLUB DE LAS ORQUIDEAS</t>
  </si>
  <si>
    <t>CATERING 2000, SRL</t>
  </si>
  <si>
    <t>JOSE LUIS DE LA ROSA</t>
  </si>
  <si>
    <t>MINISTERIO DE  CULTURA</t>
  </si>
  <si>
    <t>INVERSIONES BRADEIRA ,SRL</t>
  </si>
  <si>
    <t>GOURMET CHIC BY PATLIZ</t>
  </si>
  <si>
    <t>MEJIA ALMANZAR Y ASOCIADOS, SRL</t>
  </si>
  <si>
    <t>SEGUROS DE BIENES MUEBLES</t>
  </si>
  <si>
    <t>SEGUROS DE PERSONAS</t>
  </si>
  <si>
    <t>LA COMERCIAL DE SEGUROS, S.A.</t>
  </si>
  <si>
    <t>CONSTRUCTORA ALBA &amp; ASOCIADOS</t>
  </si>
  <si>
    <t>SERVICIOS ESPECIALES DE MANTENIMIENTO Y REPARACION</t>
  </si>
  <si>
    <t>MANTENIMIENTO Y REP. EQUIPO DE OFICINA Y MUEBLES</t>
  </si>
  <si>
    <t>DIOCY ALEXANDER MARTINEZ</t>
  </si>
  <si>
    <t>CUB. 3 REPARACION</t>
  </si>
  <si>
    <t>MIGUEL ANIBAL LIBERATO ROSARIO</t>
  </si>
  <si>
    <t xml:space="preserve">MANT. Y REP. DE EQUIPOS DE TRANSPORTE, TRACCION Y ELEVACION </t>
  </si>
  <si>
    <t>LABORATORIO DIESEL MARTINEZ</t>
  </si>
  <si>
    <t>MANTENIMIENTO DE VEHICULOS</t>
  </si>
  <si>
    <t>AUTOMOTRIZ COSME PEÑA</t>
  </si>
  <si>
    <t>FACT. 2133</t>
  </si>
  <si>
    <t>EXPRESS AUTO COLORS JORGE SRL</t>
  </si>
  <si>
    <t>FACT. 0287,0288 Y 0289</t>
  </si>
  <si>
    <t>FACT. 2135</t>
  </si>
  <si>
    <t>FACT.  2136</t>
  </si>
  <si>
    <t>SILVANO PEÑA</t>
  </si>
  <si>
    <t>EVENTOS GENERALES</t>
  </si>
  <si>
    <t>JUAN RODRIGUEZ CONCEPCION</t>
  </si>
  <si>
    <t xml:space="preserve">M </t>
  </si>
  <si>
    <t>RAFAEL ANTONIO PEREZ BELLIARD</t>
  </si>
  <si>
    <t>INVERSIONES GLARUS</t>
  </si>
  <si>
    <t>INSTITUTO NACIONAL DE FORMACION AGRARIA Y SINDICA</t>
  </si>
  <si>
    <t>ZAIDA JOSELYN MONTES DE OCA</t>
  </si>
  <si>
    <t>LOS MARLINS SUITES HOTEL</t>
  </si>
  <si>
    <t>INSTITUTO TECNOLOGICO DE LAS AMERICAS</t>
  </si>
  <si>
    <t>PANACO, SRL</t>
  </si>
  <si>
    <t>SERVICIOS JURIDICOS</t>
  </si>
  <si>
    <t>VENTURA POLANCO &amp; ASOCIADOS</t>
  </si>
  <si>
    <t>RAMON DARIO CIRINEO POLANCO</t>
  </si>
  <si>
    <t>RADAMES VASQUEZ REYES</t>
  </si>
  <si>
    <t>ANTONIO CASTILLO RODRIGUEZ</t>
  </si>
  <si>
    <t>FACT. 4308</t>
  </si>
  <si>
    <t>DOMINGO SANTANA MEDINA</t>
  </si>
  <si>
    <t>NILDA ALTAGRACIA TURBI EVANGELISTA</t>
  </si>
  <si>
    <t>FACT.  016</t>
  </si>
  <si>
    <t>FACT</t>
  </si>
  <si>
    <t>NELSY ANTONIO ASTACIO JIMENEZ DE SOTO</t>
  </si>
  <si>
    <t>FACT. 11502404518 (LIB.DEV.)</t>
  </si>
  <si>
    <t>EVELIN JANETTE ALTAGRACIA FROMETA CRUZ</t>
  </si>
  <si>
    <t>FACT.  0039</t>
  </si>
  <si>
    <t>DAMALTUM GROUP,SRL.(PEREZ &amp; ROBLES)</t>
  </si>
  <si>
    <t>SERVICIOS DE CAPACITACION</t>
  </si>
  <si>
    <t>ENMANUEL MENA ALBA Y ASOCS., S.R.L.</t>
  </si>
  <si>
    <t>FACT.0004</t>
  </si>
  <si>
    <t>DIVERSIONES EDUCATIVAS INFANTILES</t>
  </si>
  <si>
    <t>SERVICIOS DE INFORMATICA Y SISTEMAS COMPUTARIZADOS (2287)</t>
  </si>
  <si>
    <t>SYNERTEK</t>
  </si>
  <si>
    <t xml:space="preserve">OTROS SERVICIOS </t>
  </si>
  <si>
    <t>JUNTA DEL DISTRITO MUNICIPAL DE LAS  ZANJAS</t>
  </si>
  <si>
    <t>ARCHIVO GENERAL DE LA NACION</t>
  </si>
  <si>
    <t>FEDERICO EDUARDO FRANCO BALCACER</t>
  </si>
  <si>
    <t>UNIVERSIDAD  CENTRAL DEL ESTE</t>
  </si>
  <si>
    <t>CAMARA DE COMERCIO Y PRODUCCION DE SANTO DOMINGO</t>
  </si>
  <si>
    <t>FACT.0104</t>
  </si>
  <si>
    <t>M &amp; M CONSULTING FIRM</t>
  </si>
  <si>
    <t>CREATORS PRODUCTORA</t>
  </si>
  <si>
    <t>ANGEL DEL CARMEN CASTILLO ESPINAL</t>
  </si>
  <si>
    <t>JORGE ARMANDO BATISTA JORGE</t>
  </si>
  <si>
    <t>AIDA ALEXANDRA GONZALEZ PONS</t>
  </si>
  <si>
    <t>ADENDA #0672</t>
  </si>
  <si>
    <t>TURENLACES DEL CARIBE</t>
  </si>
  <si>
    <t>FRIENDS &amp; COMPANY, S.R.L.</t>
  </si>
  <si>
    <t>FACT. 0511</t>
  </si>
  <si>
    <t>FACT. 0512</t>
  </si>
  <si>
    <t>DIDACTICA, SRL</t>
  </si>
  <si>
    <t>SHEILA ACEVEDO</t>
  </si>
  <si>
    <t>ALIMENTOS Y BEBIDA PARA PERSONAS</t>
  </si>
  <si>
    <t>RINA DAMARIS CARRASCO MATOS</t>
  </si>
  <si>
    <t>PRODUCTOS FORESTALES</t>
  </si>
  <si>
    <t>JULIVIOT FLORISTERIA</t>
  </si>
  <si>
    <t>CREACIONES SORIVEL SRL</t>
  </si>
  <si>
    <t>ADELAIDA YSOLINA DE LEON LIZARDA</t>
  </si>
  <si>
    <t xml:space="preserve">LEONIDAS PINALES RODRIGUEZ </t>
  </si>
  <si>
    <t>ACCESORIOS METALICOS</t>
  </si>
  <si>
    <t>ACABADOS TEXTILES</t>
  </si>
  <si>
    <t>GL PROMOCIONES</t>
  </si>
  <si>
    <t>LOGOMOTION</t>
  </si>
  <si>
    <t>ENERLIN</t>
  </si>
  <si>
    <t>PRENDAS DE VESTIR</t>
  </si>
  <si>
    <t>AVANCE 20% LIB. DEV.</t>
  </si>
  <si>
    <t>PAPEL ESCRITORIO</t>
  </si>
  <si>
    <t>GRUPO WACHARIX</t>
  </si>
  <si>
    <t>PAPEL CARTON</t>
  </si>
  <si>
    <t>OD DOMINICANA (OFFICE DEPOT)</t>
  </si>
  <si>
    <t xml:space="preserve">PRODUCTOS DE ARTES GRAFICAS </t>
  </si>
  <si>
    <t>CENTRO DE TROFEOS Y UTILES DEPORTIVOS</t>
  </si>
  <si>
    <t>SIDERDOM CONSTRUCTORA, SRL</t>
  </si>
  <si>
    <t>EDICIONES VALDEZ</t>
  </si>
  <si>
    <t>LIBROS, REVISTAS Y PERIODICOS</t>
  </si>
  <si>
    <t>TEXTO DE ENSEÑANZA</t>
  </si>
  <si>
    <t>ARTICULOS DE CUERO</t>
  </si>
  <si>
    <t>ARTICULOS DE GAUCHOS</t>
  </si>
  <si>
    <t>ARTICULOS DE PLASTICO</t>
  </si>
  <si>
    <t>PRODUCTO DE VIDRIO, LOZA Y PORCELANA</t>
  </si>
  <si>
    <t>PRODUCTO FERROSO</t>
  </si>
  <si>
    <t>ESTRUCTURAS METALICAS ACABADAS</t>
  </si>
  <si>
    <t>BROXTON DOMINICANA</t>
  </si>
  <si>
    <t>ACCESORIOS DE METAL</t>
  </si>
  <si>
    <t>GASOLINA</t>
  </si>
  <si>
    <t>GASOIL</t>
  </si>
  <si>
    <t>ACEITES Y GRASAS</t>
  </si>
  <si>
    <t>INSECTICIDAS, FUMIGANTES</t>
  </si>
  <si>
    <t>INDUSTRIAS TUCAN</t>
  </si>
  <si>
    <t>MATERIAL LIMPIEZA</t>
  </si>
  <si>
    <t>FACT.0 013</t>
  </si>
  <si>
    <t xml:space="preserve">UTILES DE ESCRITORIO, OFICINA Y ENSEÑANZA </t>
  </si>
  <si>
    <t>9</t>
  </si>
  <si>
    <t>PAOLA LETICIA ACOSTA LOPEZ</t>
  </si>
  <si>
    <t>RAMSA COMERCIAL</t>
  </si>
  <si>
    <t>F &amp; G OFFICE SOLUTION S.R.L.</t>
  </si>
  <si>
    <t>FACT. 4024</t>
  </si>
  <si>
    <t>FACT. 4213</t>
  </si>
  <si>
    <t>UTILES DE DEPORTES Y RECREATIVOS</t>
  </si>
  <si>
    <t>UTILES COCINA Y COMEDOR</t>
  </si>
  <si>
    <t>PRODUCTOS ELECTRICOS Y AFINES</t>
  </si>
  <si>
    <t>OTROS REPUESTOS Y ACCESORIOS MENORES</t>
  </si>
  <si>
    <t>PRODUCTIVE BUSINESS SOLUTIONS DOMINICANA S. A.</t>
  </si>
  <si>
    <t>TRANSF. CORRIENTES A INST. SIN FINES DE LUCRO</t>
  </si>
  <si>
    <t>OBISPADO DE  LA VEGA</t>
  </si>
  <si>
    <t>ADENDA 939-2014</t>
  </si>
  <si>
    <t>TRANSF. CORRIENTES A INST. PUB. DESENTRALIZADAS Y AUTONOMAS</t>
  </si>
  <si>
    <t>CONVENIO</t>
  </si>
  <si>
    <t>APORTE TRANSF.CTES.A OTRAS INST. PUBLICAS</t>
  </si>
  <si>
    <t>ACTVIDAD</t>
  </si>
  <si>
    <t>DIPLOMADO</t>
  </si>
  <si>
    <t>MOBILIARIOS  (2611)</t>
  </si>
  <si>
    <t>IMPORTADORA BARBERA SRL.</t>
  </si>
  <si>
    <t>CLUSTER DEL HIERRO</t>
  </si>
  <si>
    <t>CLUSTER DEL MUEBLE DE SANTO DOMINGO</t>
  </si>
  <si>
    <t>AMESCO, SRL</t>
  </si>
  <si>
    <t>EQUIPOS DE INFORMATICA</t>
  </si>
  <si>
    <t>EFECTOS ELECTRICOS</t>
  </si>
  <si>
    <t>FACT. 4131</t>
  </si>
  <si>
    <t>OTROS MOBILIARIOS Y EQS. NO IDENTIFICADOS</t>
  </si>
  <si>
    <t>EQUIPOS EDUCATIVOS / EQUIPOS AUDIOVISUALES</t>
  </si>
  <si>
    <t>OTROS MOBILIARIOS</t>
  </si>
  <si>
    <t>SAICORP DOMINICANA, SRL</t>
  </si>
  <si>
    <t>AUTOMOVILES Y CAMIONES</t>
  </si>
  <si>
    <t>GRUPO VIAMAR</t>
  </si>
  <si>
    <t>CARROCERIAS Y REMOLQUES</t>
  </si>
  <si>
    <t>SISTEMA DE AIRE ACONDICIONADO</t>
  </si>
  <si>
    <t>EQUIPOS DE COMUNICACIÓN</t>
  </si>
  <si>
    <t>OCTUBRE EMPRESARIAL</t>
  </si>
  <si>
    <t>OTROS EQUIPOS VARIOS</t>
  </si>
  <si>
    <t>OBRAS PARA EDIFICACIONES NO RESIDENCIALES</t>
  </si>
  <si>
    <t>CONSTRUCTORA JOSE REYES, S.R.L</t>
  </si>
  <si>
    <t>VINICIO DE LOS SANTOS ANGOMAS</t>
  </si>
  <si>
    <t>TRAVENCORE, SRL</t>
  </si>
  <si>
    <t>CUB.03 (CONTR.522)</t>
  </si>
  <si>
    <t>LENIN HERRERA PICHARDO</t>
  </si>
  <si>
    <t>CUB. 02 (CONTR. 0566)</t>
  </si>
  <si>
    <t>CONSTRUCTORA OICA</t>
  </si>
  <si>
    <t>CC ENCOFRAMIENTO,SRL.</t>
  </si>
  <si>
    <t>CONSTRUCTORA MELO PANIAGUA</t>
  </si>
  <si>
    <t>DANIELA MATERIALES Y CONSTRUCCIONES SRL</t>
  </si>
  <si>
    <t>LEONEL ALEXANDER FLORES</t>
  </si>
  <si>
    <t>DAVID ESTEBAN MEDRANO AGUILO</t>
  </si>
  <si>
    <t>CUB.6</t>
  </si>
  <si>
    <t xml:space="preserve">EULALIA MORILLO RODRIGUEZ </t>
  </si>
  <si>
    <t>CUB. 07</t>
  </si>
  <si>
    <t>MARTINA REYES MENDEZ.</t>
  </si>
  <si>
    <t>JOSE ANDRES PIGUERAS TAVERAS</t>
  </si>
  <si>
    <t>CUB. 5 (LIB. NULO 12168 OBJETAL)</t>
  </si>
  <si>
    <t>ING. PEDRO JOSE SANCHEZ ESTRELLA</t>
  </si>
  <si>
    <t>PROYECTOS CIVILES Y ELECTROMECANICOS SRL</t>
  </si>
  <si>
    <t>C &amp; A CONSULTING GROUP</t>
  </si>
  <si>
    <t>MARGARO ABEL ROSARIO GUZMAN</t>
  </si>
  <si>
    <t>R SOSA, SRL</t>
  </si>
  <si>
    <t>GIRISSEL JULISSA RODRIGUEZ</t>
  </si>
  <si>
    <t>COMPAÑÍA OBRA URBANA, SRL</t>
  </si>
  <si>
    <t>COMPAÑÍA PROYECTO GENERALES</t>
  </si>
  <si>
    <t>COMPAÑÍA CONSTRUCTORA AQUILERA QUIJANO, SRL</t>
  </si>
  <si>
    <t>COMPAÑÍA CONSTRUCTORA LORA</t>
  </si>
  <si>
    <t>INOCENCIO GUZMAN PEREZ</t>
  </si>
  <si>
    <t>0</t>
  </si>
  <si>
    <t xml:space="preserve">VAMDOME COMERCIAL SRL </t>
  </si>
  <si>
    <t>FACT 0067 )2,079,362.06</t>
  </si>
  <si>
    <t xml:space="preserve">INMANGOKA SRL </t>
  </si>
  <si>
    <t>FACT 0078</t>
  </si>
  <si>
    <t>LEASING AUTOMOTRIZ DEL SUR, SRL</t>
  </si>
  <si>
    <t xml:space="preserve">EMPRESAS INTEGRADAS S.A </t>
  </si>
  <si>
    <t xml:space="preserve">CONSORCIO DIVECO CEPROING </t>
  </si>
  <si>
    <t>CUB #1, CONTR 0070-2016</t>
  </si>
  <si>
    <t xml:space="preserve">FLEURY SILVIO ENCARNACION POLANCO </t>
  </si>
  <si>
    <t>CONTR. 2519/2013</t>
  </si>
  <si>
    <t>TORRENTE AZUL CORPORATION, SRL</t>
  </si>
  <si>
    <t>CUB.05 Y ADICIONAL Y FINAL</t>
  </si>
  <si>
    <t xml:space="preserve">IMPRESIÓN Y ENCUADERNACION </t>
  </si>
  <si>
    <t xml:space="preserve">HERRAMIENTAS MENORES </t>
  </si>
  <si>
    <t>PRODUCTOS DE HOJALATA</t>
  </si>
  <si>
    <t>PIEDRA, ARCILLA Y ARENA</t>
  </si>
  <si>
    <t>EQUIPO MEDICO Y DE LABORATORIO</t>
  </si>
  <si>
    <t>ACTUACIONES ARTISTICAS</t>
  </si>
  <si>
    <t>DAMEILLE COMERCIAL, SRL</t>
  </si>
  <si>
    <t>SERVICIOS DE INFORMATICA Y SISTEMAS COMPUTARIZADOS</t>
  </si>
  <si>
    <r>
      <t xml:space="preserve">D </t>
    </r>
    <r>
      <rPr>
        <sz val="10"/>
        <color theme="1"/>
        <rFont val="Calibri"/>
        <family val="2"/>
      </rPr>
      <t>&amp; H SERVICIOS DE MECANICA EN GENERAL SRL</t>
    </r>
  </si>
  <si>
    <t>ADMINISTRADORA DE RIESGOS DE SALUD HUMANO</t>
  </si>
  <si>
    <t>AC TODO TRANSMISION, SRL</t>
  </si>
  <si>
    <t xml:space="preserve">TRANSFERENCIAS CORRIENTES A GOBIERNOS EXTRANJEROS </t>
  </si>
  <si>
    <t>OFICIO. DRI #17-2017</t>
  </si>
  <si>
    <t>OFICIO. DRI #8-2017</t>
  </si>
  <si>
    <t>ANNEURYS MARTINEZ MARTINEZ</t>
  </si>
  <si>
    <t>FACT.12</t>
  </si>
  <si>
    <t>DACT.09</t>
  </si>
  <si>
    <t xml:space="preserve">MARIZA DE LA CRUZ HERNANDEZ </t>
  </si>
  <si>
    <t xml:space="preserve">AYUDAS Y DONACIONES A HORGARES Y PERSONAS </t>
  </si>
  <si>
    <t>ALQUILER EQUIPOS DE TRANSPORTE, TRACCION Y ELEVACION</t>
  </si>
  <si>
    <t>SERVICES TRAVEL, SRL</t>
  </si>
  <si>
    <t>INVERSIONES DEL SUR DE LEON GALVAN Y ASOC.</t>
  </si>
  <si>
    <t>SARA REYES</t>
  </si>
  <si>
    <t>FACT.38142</t>
  </si>
  <si>
    <t xml:space="preserve">PRODUCTOS Y UTILES VARIOS NO IDENTIFICADOS </t>
  </si>
  <si>
    <t>FUNDACION SUR FUTURO</t>
  </si>
  <si>
    <t>CONTR.0684 Y 0727</t>
  </si>
  <si>
    <t>OFIC.VAF-171-2017</t>
  </si>
  <si>
    <t>LIB.DEV.)</t>
  </si>
  <si>
    <t xml:space="preserve">TRANSFERENCIAS CORRIENTES A ORGANISMOS EXTRANJEROS </t>
  </si>
  <si>
    <t xml:space="preserve">JUAN JOSE ALVAREZ PALEN </t>
  </si>
  <si>
    <t>FACT.3485-3435-3437-3438-3441-3454-3455-3486-3456-3458-3464 (LIB.DEV)</t>
  </si>
  <si>
    <t>OFC. DEC #045017</t>
  </si>
  <si>
    <t>MADISON IMPORT,SRL</t>
  </si>
  <si>
    <t>FACT.159</t>
  </si>
  <si>
    <t>FLEXIPLAS, SRL</t>
  </si>
  <si>
    <t>CUB.10 Y ADICIONAL</t>
  </si>
  <si>
    <t>RANCHO AL 1/2 GOURMET</t>
  </si>
  <si>
    <t>OFICIO-DGIE #048-2016</t>
  </si>
  <si>
    <t>REYNA ISABEL NUÑEZ BATISTA</t>
  </si>
  <si>
    <t>FACT.1071</t>
  </si>
  <si>
    <t xml:space="preserve">ANTICIPO </t>
  </si>
  <si>
    <t xml:space="preserve">TRANSFERENCIAS CORRIENTES A EMPRESAS DEL SECTOR PRIVADO </t>
  </si>
  <si>
    <t>CACATU PROYECTOS CORPORATIVOS, SRL</t>
  </si>
  <si>
    <t>FACT.13</t>
  </si>
  <si>
    <t>SDM TEXTIL RECYCLING</t>
  </si>
  <si>
    <t>FACT.2141-42-43-44-45-46</t>
  </si>
  <si>
    <t>FACT.2136-39-40</t>
  </si>
  <si>
    <t>ROSELISA ALTAGRACIA HERRERA PEÑA</t>
  </si>
  <si>
    <t>OFIC. NO.266</t>
  </si>
  <si>
    <t>PERICLES ANTONIO ANDUJAR DE LA VEGA</t>
  </si>
  <si>
    <t>CORPORACION  ACUEDUCTO Y ALCANTARILLADO DE LA VEGA</t>
  </si>
  <si>
    <t>NINOSKA ALTAGRACIA MOYA RAMIREZ</t>
  </si>
  <si>
    <t>DGC.011/17</t>
  </si>
  <si>
    <t>PROGRAMA DE LAS NACIONES UNIDAS PARA EL DESARROLLO</t>
  </si>
  <si>
    <t>OFIC. 253-2017</t>
  </si>
  <si>
    <t>SAIPAN (CESION - OPOSICION A PAGO)</t>
  </si>
  <si>
    <t>OFIC.27/2017</t>
  </si>
  <si>
    <t>SERVICENTRO PLUTON, SRL</t>
  </si>
  <si>
    <t>OM CAR DOMINICANA, SRL</t>
  </si>
  <si>
    <t>FACT.103</t>
  </si>
  <si>
    <t>FACT.102</t>
  </si>
  <si>
    <t xml:space="preserve">OBRAS MENORES EN EDIFICACIONES </t>
  </si>
  <si>
    <t>CUB #3, CONTR 0671-2014 (LIB.DEV. IMP)</t>
  </si>
  <si>
    <t>ONCE Y ONCE, SRL</t>
  </si>
  <si>
    <t xml:space="preserve">CENTRO DE SERVICIOS FRANCISCO </t>
  </si>
  <si>
    <t>BORG EVENTOS</t>
  </si>
  <si>
    <t>CUB.5 (CONTRT.1192-2012)</t>
  </si>
  <si>
    <t>CUB. 3 (CONTRT.1017-2012)</t>
  </si>
  <si>
    <t xml:space="preserve">AYUNTAMIENTO SAN PEDRO DE MACORIS </t>
  </si>
  <si>
    <t>CECOMSA</t>
  </si>
  <si>
    <t xml:space="preserve">CECOMSA </t>
  </si>
  <si>
    <t>NAIPAUL TRADING</t>
  </si>
  <si>
    <t>JUAN FRANCISCO FANITH PEREZ</t>
  </si>
  <si>
    <t xml:space="preserve">PEDRO ERNESTO GIL GUZMAN </t>
  </si>
  <si>
    <t>CUB.05 Y ADICIONAL.</t>
  </si>
  <si>
    <t>ING. FAUSTO LEONIDAS HENRIQUEZ DE LA CRUZ</t>
  </si>
  <si>
    <t>CUB.04 ADICIONAL Y FINAL CONTR.#714 Y 773 (LIB.DEV)</t>
  </si>
  <si>
    <t>EDISON CASTILLO SUZAÑA (RECODESA)</t>
  </si>
  <si>
    <t>SERVICIOS GRAFICOS SEGURA, SRL</t>
  </si>
  <si>
    <t>CAASD</t>
  </si>
  <si>
    <t>ADN</t>
  </si>
  <si>
    <t>ASDO</t>
  </si>
  <si>
    <t>CORAAVEGA</t>
  </si>
  <si>
    <t>CORAASAN</t>
  </si>
  <si>
    <t>CORAAMOCA</t>
  </si>
  <si>
    <t>INVERSIONES GRETMON</t>
  </si>
  <si>
    <t xml:space="preserve">EL PROGRESO EL LIMON </t>
  </si>
  <si>
    <t>CONSORCIO MANRANZINI Y ARMENTEROS (OPOSCION A PAGO)</t>
  </si>
  <si>
    <t>EQUITECH GROUP</t>
  </si>
  <si>
    <t>AVI CONSTRUCTORA SRL</t>
  </si>
  <si>
    <t>FACT.36 (LIB.DEV.)</t>
  </si>
  <si>
    <t>MARIA ISABEL AMINIA SANCHEZ</t>
  </si>
  <si>
    <t>FACT. 001 (LIB.DEV.)</t>
  </si>
  <si>
    <t>ANTICIPO</t>
  </si>
  <si>
    <t>INVEREXEL</t>
  </si>
  <si>
    <t>CELERITAS GROUP</t>
  </si>
  <si>
    <t>D YUNIOR DECORACIONES Y MADERAS</t>
  </si>
  <si>
    <t>(LIB.DEV.)</t>
  </si>
  <si>
    <t>INSTITUTO INTERNACIONAL DE CAPACITACIONES INFANTILES</t>
  </si>
  <si>
    <t>CONTR.0559-3</t>
  </si>
  <si>
    <t>CUB.05 ADICIONAL Y FINAL</t>
  </si>
  <si>
    <t>MERIDIAM EVENTS CENTER</t>
  </si>
  <si>
    <t>HOTEL SDH,SA</t>
  </si>
  <si>
    <t>C&amp;C TECHNOLOGY SUPPLY</t>
  </si>
  <si>
    <t>ARCADIA MARITZA RODRIGUEZ</t>
  </si>
  <si>
    <t>FACT.0404 (LIB.DEV.)</t>
  </si>
  <si>
    <t>FACT.1060</t>
  </si>
  <si>
    <t>SERVICIOS DE AIRES ACONDICIONADOS, SRL</t>
  </si>
  <si>
    <t>ENERO-DICIEMBRE 2012</t>
  </si>
  <si>
    <t>OFIC.DGEM</t>
  </si>
  <si>
    <t>COMPAÑÍA CONSTRUCTORA TJ, SRL</t>
  </si>
  <si>
    <t>MAQUINARIA Y EQUIPO  EMPRESARIAL DE ENERGIA</t>
  </si>
  <si>
    <t xml:space="preserve">TRANSPORTE SUSTENTACION </t>
  </si>
  <si>
    <t>MARTINA DEL ROSARIO REYES (CONSEJO PROVINCIAL PARA LA REFORMA CARCELARIA )</t>
  </si>
  <si>
    <t xml:space="preserve">CUB.2 REPARACION DE BUTACAS </t>
  </si>
  <si>
    <t>FOTOMEGRAF</t>
  </si>
  <si>
    <t>FACT.A0100100115000000973</t>
  </si>
  <si>
    <t>FACT. A010010011500000178</t>
  </si>
  <si>
    <t>FACT. A010010011500004591</t>
  </si>
  <si>
    <t>FACT. A010010011500000019</t>
  </si>
  <si>
    <t>THE OFFICE WAREHOUSE DOMINICANA</t>
  </si>
  <si>
    <t>FACT. A010010011500001768</t>
  </si>
  <si>
    <t>FACT. A010010011500000192-194</t>
  </si>
  <si>
    <t>FACT. A010010011500000807</t>
  </si>
  <si>
    <t>TELEFONO</t>
  </si>
  <si>
    <t>FACT. A010010011502830160-163-165</t>
  </si>
  <si>
    <t>DIRK HASTEDI</t>
  </si>
  <si>
    <t>FACT.1610193-1610194</t>
  </si>
  <si>
    <t>FACT. A020010011500001430</t>
  </si>
  <si>
    <t>FACT. A020010011500001614</t>
  </si>
  <si>
    <t>FACT. A010010011500000078</t>
  </si>
  <si>
    <t>ORIGINAL PRINTING &amp;P</t>
  </si>
  <si>
    <t>FACT. A010010011500000238</t>
  </si>
  <si>
    <t>FACT. A010010011502075583</t>
  </si>
  <si>
    <t>FACT. A010010011500000256</t>
  </si>
  <si>
    <t>FACT. A010010011500000013</t>
  </si>
  <si>
    <t>OFIC. #277-2017</t>
  </si>
  <si>
    <t>DGE #0276-2017</t>
  </si>
  <si>
    <t>FACT. A010010011500000098</t>
  </si>
  <si>
    <t>FACT. A010010011500001040</t>
  </si>
  <si>
    <t>FACT. A010010011500000039</t>
  </si>
  <si>
    <t>FACT. A010010011500000034</t>
  </si>
  <si>
    <t>FACT. A010010011500000070</t>
  </si>
  <si>
    <t>WIDERMINA SOTO PUELLO</t>
  </si>
  <si>
    <t>CUB.01 CONTR# 1279-15</t>
  </si>
  <si>
    <t>FACT. A010010011500000005</t>
  </si>
  <si>
    <t>FACT. A010010011500000006</t>
  </si>
  <si>
    <t>NO. COMPROBANTE O FACTURA</t>
  </si>
  <si>
    <t>CONCEPTO:</t>
  </si>
  <si>
    <t>FACT. A010010011500000014</t>
  </si>
  <si>
    <t>MANTENIMIENTO ESCUELAS</t>
  </si>
  <si>
    <t xml:space="preserve">MANTENIMIENTO VEHICULOS </t>
  </si>
  <si>
    <t>ADQUISICION MOBILIARIO ESCOLAR</t>
  </si>
  <si>
    <t xml:space="preserve">IMPRESIÓN  DE MANUAL </t>
  </si>
  <si>
    <t>FACT. A030010011500009713</t>
  </si>
  <si>
    <t>FACT. A010010011500004291</t>
  </si>
  <si>
    <t>FOTOCOPIAS DOCUMENTOS</t>
  </si>
  <si>
    <t>CRISTINA NARCISA NUÑEZ DE ZACHY</t>
  </si>
  <si>
    <t>FACT.A010010011500000004</t>
  </si>
  <si>
    <t>ADQUISICION REGALOS</t>
  </si>
  <si>
    <t>DIP ENGINEERS</t>
  </si>
  <si>
    <t>ALQUILER EQUIPOS AGRIMENSURA</t>
  </si>
  <si>
    <t>FACT. A010010011500000526</t>
  </si>
  <si>
    <t>ADQUISION DE MATERIALES</t>
  </si>
  <si>
    <t>FACT. A010010011500000600</t>
  </si>
  <si>
    <t>IMPRESIÓN Y FOTOCOPIAS</t>
  </si>
  <si>
    <t>FACT. A010010011500000047</t>
  </si>
  <si>
    <t>ESTRONCA</t>
  </si>
  <si>
    <t xml:space="preserve">ADQUISION MOBILIARIO </t>
  </si>
  <si>
    <t>FACT. A0100100115000000176</t>
  </si>
  <si>
    <t>FACT. A010010011500000333</t>
  </si>
  <si>
    <t>ADQUISION PRECINTOS PLASTICOS</t>
  </si>
  <si>
    <t>FACT. A010010011500000022</t>
  </si>
  <si>
    <t>FACT. A010010011500000048</t>
  </si>
  <si>
    <t>FACT. A010010011500000049</t>
  </si>
  <si>
    <t>FACT. A010010011500000064</t>
  </si>
  <si>
    <t>OFRENDA FLORALES</t>
  </si>
  <si>
    <t>FACT.A010010011500000977</t>
  </si>
  <si>
    <t>ADQUISION DE EQUIPOS INFORMATICOS</t>
  </si>
  <si>
    <t>ADQUISION LABORATORIOS</t>
  </si>
  <si>
    <t xml:space="preserve">MENCA, SRL. (OPOSICION A PAGO POR RD$8,365,356.68) </t>
  </si>
  <si>
    <t>ADQUISION MOBILIARIO ESCOLAR</t>
  </si>
  <si>
    <t>BOLETOS AEREOS</t>
  </si>
  <si>
    <t xml:space="preserve">SERVICIO AGUA POTABLE ESCUELAS </t>
  </si>
  <si>
    <t>FACT. A010010011500000546</t>
  </si>
  <si>
    <t xml:space="preserve">ADQUISICION MATERIAL GASTABLE </t>
  </si>
  <si>
    <t>REFRIGERIOS</t>
  </si>
  <si>
    <t>SEGUROS BANRESERVAS</t>
  </si>
  <si>
    <t>RAMON PEREZ RAMIREZ</t>
  </si>
  <si>
    <t xml:space="preserve">CALCULO DE PRESTACIONES LABORALES </t>
  </si>
  <si>
    <t>PRESTACIONES LABORALES SEGUN OFICIO #1172/2013</t>
  </si>
  <si>
    <t>AUGUSTO VALENZUELA</t>
  </si>
  <si>
    <t>PRESTACIONES LABORALES SEGUN OFICIO #911/2013</t>
  </si>
  <si>
    <t>ANNA JOSEPT VICTORIA DE LEON MARIÑEZ</t>
  </si>
  <si>
    <t>PRESTACIONES LABORALES SEGUN OFICIO #206/2013</t>
  </si>
  <si>
    <t>ERINALDO MERQUIADES MATOS</t>
  </si>
  <si>
    <t>PRESTACIONES LABORALES SEGUN OFICIO #910/2013</t>
  </si>
  <si>
    <t>JUANA MORENO</t>
  </si>
  <si>
    <t>PRESTACIONES LABORALES SEGUN OFICIO #1084/2013</t>
  </si>
  <si>
    <t xml:space="preserve">CARMEN CESARINA BREA SENCION </t>
  </si>
  <si>
    <t>PRESTACIONES LABORALES SEGUN OFICIO #1083/2013</t>
  </si>
  <si>
    <t>VIDAL PINALES RODRIGUEZ</t>
  </si>
  <si>
    <t>PRESTACIONES LABORALES SEGUN OFICIO #1222/2013</t>
  </si>
  <si>
    <t>AMAURY GERMAN RODRIGUEZ RODRIGUEZ</t>
  </si>
  <si>
    <t>PRESTACIONES LABORALES SEGUN OFICIO #1078/2013</t>
  </si>
  <si>
    <t>JUAN FRANCISCO HERRERA</t>
  </si>
  <si>
    <t>PRESTACIONES LABORALES SEGUN OFICIO #1180/2013</t>
  </si>
  <si>
    <t>RAMON DOMINGO BRAVO</t>
  </si>
  <si>
    <t>PRESTACIONES LABORALES SEGUN OFICIO #1119/2013</t>
  </si>
  <si>
    <t>HECTOR JOSE CALERO GERONIMO</t>
  </si>
  <si>
    <t>PRESTACIONES LABORALES SEGUN OFICIO #1183/2013</t>
  </si>
  <si>
    <t>PEDRO JOSE CASTILLO MEJIA</t>
  </si>
  <si>
    <t>PRESTACIONES LABORALES SEGUN OFICIO #2809/2013</t>
  </si>
  <si>
    <t>LORETO REYNOSO</t>
  </si>
  <si>
    <t>PRESTACIONES LABORALES SEGUN OFICIO #1182/2013</t>
  </si>
  <si>
    <t>JUAN HENRIQUEZ BERROA</t>
  </si>
  <si>
    <t>PRESTACIONES LABORALES SEGUN OFICIO #1184/2013</t>
  </si>
  <si>
    <t>ERIKA ELINA ANDUJAR MUÑOZ</t>
  </si>
  <si>
    <t>PRESTACIONES LABORALES SEGUN OFICIO #3554/2013</t>
  </si>
  <si>
    <t>CARMEN RENEIDA REYES VARGAS</t>
  </si>
  <si>
    <t>PRESTACIONES LABORALES SEGUN OFICIO #1274/2013</t>
  </si>
  <si>
    <t>GLORIA JOSEFINA ALTAGRACIA PIMENTEL VALENZUELA</t>
  </si>
  <si>
    <t>PRESTACIONES LABORALES SEGUN OFICIO #1223/2013</t>
  </si>
  <si>
    <t>AQUILES ALMONTE PEGURERO</t>
  </si>
  <si>
    <t>PRESTACIONES LABORALES SEGUN OFICIO #2108/2013</t>
  </si>
  <si>
    <t>SONIA ALTAGRACIA SANTANA COLLADO</t>
  </si>
  <si>
    <t>PRESTACIONES LABORALES SEGUN OFICIO #1185/2013</t>
  </si>
  <si>
    <t>RAFAEL PORFIRIO SUAZO CIPRIAN</t>
  </si>
  <si>
    <t>PRESTACIONES LABORALES SEGUN OFICIO #1118/2013</t>
  </si>
  <si>
    <t>DOMINGO EUGENIO GONZALEZ CASTRO</t>
  </si>
  <si>
    <t>PRESTACIONES LABORALES SEGUN OFICIO #1079/2013</t>
  </si>
  <si>
    <t>AGUSTIN MOISES ROSSO GONZALEZ</t>
  </si>
  <si>
    <t>PRESTACIONES LABORALES SEGUN OFICIO #3553/2013</t>
  </si>
  <si>
    <t>LUIS EMILIO MONTE LOPEZ</t>
  </si>
  <si>
    <t>FACTURA CORRESPONDIENTE AL AÑO 2015</t>
  </si>
  <si>
    <t>FACTURAS CORRESPONDIENTE AL MES DE DICIEMBRE 2015</t>
  </si>
  <si>
    <t>FACTURAS CORRESPONDIENTE AL MES DE FEBRERO 2015</t>
  </si>
  <si>
    <t>FACTURAS CORRESPONDIENTE AL MES DE ENERO 2015</t>
  </si>
  <si>
    <t>FACTURA CORRESPONDIENTE AL MES DE JUNIO DEL  AÑO 2015</t>
  </si>
  <si>
    <t>FACTURA CORRESPONDIENTE AL MES DE MARZO DEL AÑO 2014</t>
  </si>
  <si>
    <t xml:space="preserve">RESIDUOS SOLIDOS </t>
  </si>
  <si>
    <t>FACTURA CORRESPONDIENTE AL MES DE MAYO DEL AÑO 2015</t>
  </si>
  <si>
    <t xml:space="preserve">RENOVACION SUSCRIPCION </t>
  </si>
  <si>
    <t>FACT# A010010011500013541</t>
  </si>
  <si>
    <t>FACT. A010010011500000004</t>
  </si>
  <si>
    <t xml:space="preserve">SERVICIO DE IMPRESION </t>
  </si>
  <si>
    <t>FACT. A010010011500001895</t>
  </si>
  <si>
    <t>SERVICIO DE TRANSPORTE</t>
  </si>
  <si>
    <t>FACT.A0100100115000000112 (MONTO TOTAL ORDEN $82,482)</t>
  </si>
  <si>
    <t>FACT. A010010011500002242</t>
  </si>
  <si>
    <t>FACT. A010020021500000029</t>
  </si>
  <si>
    <t>ALQUILER DE VEHICULOS</t>
  </si>
  <si>
    <t>FACT. A010020021500000035</t>
  </si>
  <si>
    <t>FACT. A010010011500002476</t>
  </si>
  <si>
    <t>FAT. A010010011500000037</t>
  </si>
  <si>
    <t>FACT. A010010011500001861</t>
  </si>
  <si>
    <t>FACTURA #A010010011500004535 Y #A010010011500004536</t>
  </si>
  <si>
    <t>ALQUILERES DE VEHICULOS</t>
  </si>
  <si>
    <t>FACT. A010020021500000041</t>
  </si>
  <si>
    <t>ALQUILER VEHICULOS</t>
  </si>
  <si>
    <t>FACT  #A010010011500001277</t>
  </si>
  <si>
    <t>FACT.   A010010011500000158 (MONTO TOTAL ORDEN DE PAGO $13,570.00)</t>
  </si>
  <si>
    <t>SERVICIOS DE REFREGERIOS Y ALQUILERES</t>
  </si>
  <si>
    <t>FACT. A010010011500000128 (OP$39,589)</t>
  </si>
  <si>
    <t>FACT. A010010011500000162                                      (OP$28,320.00</t>
  </si>
  <si>
    <t>FACTURA #A010010011500000166 (TOTAL ORDEN $36,580.00)</t>
  </si>
  <si>
    <t>FACTURA #A010010011500000168 (OP$35,754.00)</t>
  </si>
  <si>
    <t>FACTURA #A010010011500000165 OP$30,680.00</t>
  </si>
  <si>
    <t>SERVICIO DE REFRIGERIOS, ALMUERZO Y ALQUILERES</t>
  </si>
  <si>
    <t>FACT. A010010011500005015</t>
  </si>
  <si>
    <t>POLIZA DE SEGUROS</t>
  </si>
  <si>
    <t>FACTURA #A010010011500000002</t>
  </si>
  <si>
    <t>REPARACION DE BUTACAS</t>
  </si>
  <si>
    <t>FACT. A010010011500000044</t>
  </si>
  <si>
    <t>FACT. A010010011500000442</t>
  </si>
  <si>
    <t>FACT A010010011500000159</t>
  </si>
  <si>
    <t>FACT.A010010011500000180</t>
  </si>
  <si>
    <t>FACT. A010010011500000181</t>
  </si>
  <si>
    <t>CONTRATO #0789/2013</t>
  </si>
  <si>
    <t>JUAN MANUEL GUERRERO DE JESUS</t>
  </si>
  <si>
    <t>SERVICIOS DE ASESORIA Y REPRESENTACION LEGAL</t>
  </si>
  <si>
    <t>FACTURA #A010010011500000008</t>
  </si>
  <si>
    <t>OSYERI, S.R.L.</t>
  </si>
  <si>
    <t>LEGALIZACION DE DOCUMENTO</t>
  </si>
  <si>
    <t>FACTURA #A010010011500000010</t>
  </si>
  <si>
    <t>FACTURA #A010010011500000012</t>
  </si>
  <si>
    <t>FACT. A010010011500000003</t>
  </si>
  <si>
    <t>SERV. DE REFRIGERIOS Y ALMUERZOS</t>
  </si>
  <si>
    <t>FACT. A010010011500000211</t>
  </si>
  <si>
    <t>FACT. A010010011500000373</t>
  </si>
  <si>
    <t xml:space="preserve">SERVICIOS DE ALOJAMIENTO, ALIMENTACION Y ALQUILERES </t>
  </si>
  <si>
    <t>FACT.A010010011500000024</t>
  </si>
  <si>
    <t>SERV. DE ALQ. Y MONTAJE. DE SONIDOS,. ILUMINACION. E IMPRESOS</t>
  </si>
  <si>
    <t>FACT.A010010011500000015</t>
  </si>
  <si>
    <t>FACT.A010010011500000154</t>
  </si>
  <si>
    <t>SERV. DE ALOJ.  ALIMENT. Y ALQ.</t>
  </si>
  <si>
    <t>FACT. A010010011500000793</t>
  </si>
  <si>
    <t>CURSO TALLER</t>
  </si>
  <si>
    <t>FACT. A010010011500000304</t>
  </si>
  <si>
    <t>FACT.A010010011500000822</t>
  </si>
  <si>
    <t>SERVICIOS DE ALMUERZO Y ALQUILERES</t>
  </si>
  <si>
    <t>FACT A010010011500000045</t>
  </si>
  <si>
    <t>LEGALIZACION DE DOCUMENTOS</t>
  </si>
  <si>
    <t>FACT. P010010011502821952</t>
  </si>
  <si>
    <t>FACT. P010010011502821953</t>
  </si>
  <si>
    <t>FACT. P010010011502821949</t>
  </si>
  <si>
    <t>FACT. P010010011502821954</t>
  </si>
  <si>
    <t>FACT. A010010011500000011</t>
  </si>
  <si>
    <t>FACT. A010010011500000105</t>
  </si>
  <si>
    <t>FACT. A010010011500000001</t>
  </si>
  <si>
    <t>FACT. P010010011502051122</t>
  </si>
  <si>
    <t>ASESORIA LEGAL DERECHO AUTOR</t>
  </si>
  <si>
    <t>FACT. A010010011500000043</t>
  </si>
  <si>
    <t>FACT. A010010011500000023</t>
  </si>
  <si>
    <t xml:space="preserve">FACT. A010010011500000046 </t>
  </si>
  <si>
    <t>FACT. P010010011502625802</t>
  </si>
  <si>
    <t>LIDIA ESTHER BARRIENTOS CASTRO</t>
  </si>
  <si>
    <t>FACT. P010010011501269826</t>
  </si>
  <si>
    <t>FACT. P010010011501994695</t>
  </si>
  <si>
    <t>FACT. P010010011501994686</t>
  </si>
  <si>
    <t>FACT. P010010011501994700</t>
  </si>
  <si>
    <t>FACT. P010010011501994672</t>
  </si>
  <si>
    <t>FACT. P010010011501994690</t>
  </si>
  <si>
    <t>FACT. A010010011500000002</t>
  </si>
  <si>
    <t>FACT. P010010011501994687</t>
  </si>
  <si>
    <t>FACT. P010010011501994691</t>
  </si>
  <si>
    <t>FACT. P010010011501994693</t>
  </si>
  <si>
    <t>FACT. P010010011501994671</t>
  </si>
  <si>
    <t>FACT. A010010011500000134</t>
  </si>
  <si>
    <t>CANDIDA MIGUELINA HERNANDEZ</t>
  </si>
  <si>
    <t>FACT. A020010011500001052-53-63-76</t>
  </si>
  <si>
    <t>SANTO DOMINGO MOTORS</t>
  </si>
  <si>
    <t xml:space="preserve">ADQUISICION VEHICULOS </t>
  </si>
  <si>
    <t>FACT. P010010011502395704</t>
  </si>
  <si>
    <t>FACT. P010010011501269828</t>
  </si>
  <si>
    <t>FACT. P010010011501269822 (LIB.DEV)</t>
  </si>
  <si>
    <t>FACT. P010010011501269827</t>
  </si>
  <si>
    <t>FACT. P010010011501269824</t>
  </si>
  <si>
    <t>FACT.  A010010011500000531 (OP $98,557.14)</t>
  </si>
  <si>
    <t xml:space="preserve">MATERIALES GASTABLES </t>
  </si>
  <si>
    <t>FACT. A010010011500000154</t>
  </si>
  <si>
    <t>FACT. A010010011500000153</t>
  </si>
  <si>
    <t>FACT.   A010010011500000028                                            (TOTAL ORDEN DE PAGO $95,522.18)</t>
  </si>
  <si>
    <t>FACT. A010010011500001320</t>
  </si>
  <si>
    <t>FACT. P010010011501994698</t>
  </si>
  <si>
    <t>FACT. P010010011501994689</t>
  </si>
  <si>
    <t>FACT  P010010011501994694</t>
  </si>
  <si>
    <t>FACT. P010010011501994696</t>
  </si>
  <si>
    <t>FACT. P010010011501994697</t>
  </si>
  <si>
    <t>FACT. A010010011500000050</t>
  </si>
  <si>
    <t>FACT. A010010011500000018</t>
  </si>
  <si>
    <t>FACT. A010010011500000016</t>
  </si>
  <si>
    <t>FACT. A010010011500000017</t>
  </si>
  <si>
    <t>FACT. A010010011500000015</t>
  </si>
  <si>
    <t>FACT.P010010011501994699</t>
  </si>
  <si>
    <t>FACT A010010011500000037</t>
  </si>
  <si>
    <t xml:space="preserve">SERVICIOS DE TASACION </t>
  </si>
  <si>
    <t>REGISTRO DE CONTRATO #1701</t>
  </si>
  <si>
    <t>EJECUCION DE PROYECTOS</t>
  </si>
  <si>
    <t>CONVENIO BAJO CONTRATO #1336</t>
  </si>
  <si>
    <t>FACT. P010010011501467825</t>
  </si>
  <si>
    <t xml:space="preserve">TASACION </t>
  </si>
  <si>
    <t>SERVICIOS PROFESIONALES</t>
  </si>
  <si>
    <t>FACT. A010010011500000804</t>
  </si>
  <si>
    <t>CAPACITACION DE PERSONAL</t>
  </si>
  <si>
    <t>FACT. A010010011500000104</t>
  </si>
  <si>
    <t>FACT. A010010011500000225</t>
  </si>
  <si>
    <t xml:space="preserve">CAPACITACION  </t>
  </si>
  <si>
    <t>AVANCE 20%   CONTRATO #0983/2015</t>
  </si>
  <si>
    <t>CABA PRODUCTIONS</t>
  </si>
  <si>
    <t>FACT. A010010011500000219</t>
  </si>
  <si>
    <t>FACT. A010010011500000130</t>
  </si>
  <si>
    <t>FACT. A010010011500000020</t>
  </si>
  <si>
    <t>CAPACITACION</t>
  </si>
  <si>
    <t>FACT. A010010011500000138</t>
  </si>
  <si>
    <t>FACT. A010010011500000537</t>
  </si>
  <si>
    <t>FACT #A010010011500000161</t>
  </si>
  <si>
    <t>SERVICIO DE REFRIGERIOS</t>
  </si>
  <si>
    <t>SERVICIO DE REFRIGERIOS ALMUERZO</t>
  </si>
  <si>
    <t>SERVICIO DE REFRIGERIOS, ALMUERZO</t>
  </si>
  <si>
    <t>FACT. A010010011500000294</t>
  </si>
  <si>
    <t>FACT. A010010011500000262</t>
  </si>
  <si>
    <t>FACT.  A010010011500000158 (MONTO TOTAL ORDEN DE PAGO $13,570.00)</t>
  </si>
  <si>
    <t>FACT,A010010011500000141</t>
  </si>
  <si>
    <t>FACT. A010010011500000169</t>
  </si>
  <si>
    <t>FACT.  A010010011500000159                                                  OP $168,740.00</t>
  </si>
  <si>
    <t>FACT #A010010011500000163</t>
  </si>
  <si>
    <t>FACT. #A010010011500000160 (MONTO TOTAL ORDEN DE PAGO $28,320)</t>
  </si>
  <si>
    <t>FACT. A010010011500000331</t>
  </si>
  <si>
    <t xml:space="preserve">CAPACITACION </t>
  </si>
  <si>
    <t>FACT.A010010011500000001</t>
  </si>
  <si>
    <t xml:space="preserve">DESARROLLO DE SOFTWARE </t>
  </si>
  <si>
    <t>FACT. A010010011500000499</t>
  </si>
  <si>
    <t xml:space="preserve">ALOJAMIENTOS Y ALIMENTACION </t>
  </si>
  <si>
    <t xml:space="preserve">REFRIGERIOS </t>
  </si>
  <si>
    <t>FACT. P0100100115018100369</t>
  </si>
  <si>
    <t>FACT. P010010011501810371</t>
  </si>
  <si>
    <t>TEXTILES</t>
  </si>
  <si>
    <t>FACT. A0100100115000000005</t>
  </si>
  <si>
    <t>FAC.T A010010011500000282</t>
  </si>
  <si>
    <t>SERVICIOS DE ENMARCADO Y PLASTIFICADO</t>
  </si>
  <si>
    <t>FACT. A01001001150000002  (TOTAL OP $184,434.00) LIB. DEV</t>
  </si>
  <si>
    <t>MEDALLAS, TROFEOS Y CERTIFICADOS</t>
  </si>
  <si>
    <t>FACT.  A010010011500000158 MONTO TOTAL OP $365,002.32)</t>
  </si>
  <si>
    <t>FACTURA #A010010011500000104</t>
  </si>
  <si>
    <t>ADQUISICION DE PINTURAS</t>
  </si>
  <si>
    <t>FACT.A010010011500000201</t>
  </si>
  <si>
    <t>ADQUISICION DE ARTICULOS DE COCINA</t>
  </si>
  <si>
    <t>FACT. A030030011500001840</t>
  </si>
  <si>
    <t xml:space="preserve">TRANSPORTE Y ALIMENTACION </t>
  </si>
  <si>
    <t>OFICIO #DGEM #306/2016</t>
  </si>
  <si>
    <t>VIATICOS Y TRANSPORTE</t>
  </si>
  <si>
    <t>20% ANTICIPO CONTRATO #0171/2016</t>
  </si>
  <si>
    <t>ADQUISICION DE MOBILIARIO</t>
  </si>
  <si>
    <t>FACT. #A010010011500000201</t>
  </si>
  <si>
    <t>ADQUISICION DE SILLAS PLASTICAS</t>
  </si>
  <si>
    <t>TRANSPORTE</t>
  </si>
  <si>
    <t>NCF. #A010010011500000001</t>
  </si>
  <si>
    <t>MULTICON CONSTRUCCION EN GENERAL S.R.L</t>
  </si>
  <si>
    <t>AVANCE 20% CONTRATO #1159/2015</t>
  </si>
  <si>
    <t>CUBICACION #04 CONTRATO #0516/2014</t>
  </si>
  <si>
    <t>CONSULTOR ESPECIALIZADO</t>
  </si>
  <si>
    <t>OFIC.#44-2014(MONTO TOTAL DE LA ORDEN 934,950.00)</t>
  </si>
  <si>
    <t>MARTIN SANTOS ADAMES</t>
  </si>
  <si>
    <t>TRANSPORTES Y VIATICOS</t>
  </si>
  <si>
    <t>FACT.A010010011500001123 (MONTO ORDEN $26,373)</t>
  </si>
  <si>
    <t>FACT. A010010011500001124 OP $55,932.00</t>
  </si>
  <si>
    <t>SERVICIOS DE ALMUERZOS Y ALQUILERES</t>
  </si>
  <si>
    <t>OFIC.#1421/2014(TOTAL ORDEN DE PAGO 3,801,600)</t>
  </si>
  <si>
    <t>GASTOS DE ALIMENTACION Y TRANSPORTE</t>
  </si>
  <si>
    <t>OFIC.#1421-2014(TOTAL ORDEN DE PAGO 3,801,600)</t>
  </si>
  <si>
    <t>FACT.A010010011500000085</t>
  </si>
  <si>
    <t>SUPPLY PART"S RAMIREZ ,SRL</t>
  </si>
  <si>
    <t>PRODUCTOS COMESTIBLES</t>
  </si>
  <si>
    <t>A0100100115000000143</t>
  </si>
  <si>
    <t>FACT. A010010011500001100 OP $297,000</t>
  </si>
  <si>
    <t>SERVICIOS DE REFIGERIO</t>
  </si>
  <si>
    <t>FACT. A010010011500001321</t>
  </si>
  <si>
    <t>SSERVICIOS DE ALMUERZOS Y ALQUILERES</t>
  </si>
  <si>
    <t>OFIC.#31/2014(TOTAL OP 412,000)</t>
  </si>
  <si>
    <t>MELBA JOSEFINA MARCELINO MARTINEZ</t>
  </si>
  <si>
    <t>TRANSPORTE,SUATENTACION,IMPREVISTO Y MATERIAL GASTABLE</t>
  </si>
  <si>
    <t>OFIC.#31-2014(MONTO TOTAL OP 412,000)</t>
  </si>
  <si>
    <t>VIVIAN ILEANA DIAZ ROJAS</t>
  </si>
  <si>
    <t>FACT.A010010011500001887</t>
  </si>
  <si>
    <t>NG MEDIA S.R.L</t>
  </si>
  <si>
    <t>FACT.A010010011500000143</t>
  </si>
  <si>
    <t>TRISERVI S.A</t>
  </si>
  <si>
    <t>FACT.A010010011500000153</t>
  </si>
  <si>
    <t>ARCA FERRETERA SRL</t>
  </si>
  <si>
    <t>ADQUISICION DE MATERIALES DE CONSTRUCION</t>
  </si>
  <si>
    <t>OFIC.#650-2014(TOTAL OP 17,734,110)</t>
  </si>
  <si>
    <t>GASTOS DETRANSPORTE Y ALIMENTACION</t>
  </si>
  <si>
    <t>OFIC.#650-2014(MONTO TOTAL OP 17,734,110)</t>
  </si>
  <si>
    <t>GASTOS DE TRANSPORTE Y ALMENTOS</t>
  </si>
  <si>
    <t>FACT..A010010011500002414</t>
  </si>
  <si>
    <t>OZAVI RENT A CAR</t>
  </si>
  <si>
    <t>OSYARI S.R.L</t>
  </si>
  <si>
    <t>SERVICIOS DE LEGALIZACION</t>
  </si>
  <si>
    <t>FACT.A010010011500000007</t>
  </si>
  <si>
    <t>BERGES DREYFOUS &amp; ASOCIADOS, SRL</t>
  </si>
  <si>
    <t>FACT.P010010011502343109</t>
  </si>
  <si>
    <t>LEONIDAS TITO GUERRERO GUERRERO</t>
  </si>
  <si>
    <t>FACT.P010010011501994673</t>
  </si>
  <si>
    <t>FACT.P010010011501994688</t>
  </si>
  <si>
    <t>FACT.A010010011500000005</t>
  </si>
  <si>
    <t>FACT.A010010011500000006</t>
  </si>
  <si>
    <t>FACT.A010010011500000003</t>
  </si>
  <si>
    <t>FIOR D ALIZA MEJIA RIVERA DE PEREZ</t>
  </si>
  <si>
    <t>FACT. A010010011500000133</t>
  </si>
  <si>
    <t>FACT.A010010011500000119</t>
  </si>
  <si>
    <t>ZORAIDA ALTAGRACIA TAVERAS DIFO</t>
  </si>
  <si>
    <t>FACT. P010010011501269823</t>
  </si>
  <si>
    <t>FACT. P010010011501269825</t>
  </si>
  <si>
    <t>FACT.  P010010011501269819</t>
  </si>
  <si>
    <t>FACT.P010010011501269821</t>
  </si>
  <si>
    <t>FACT.A010010011500000120</t>
  </si>
  <si>
    <t>FACT.P010010011501994692</t>
  </si>
  <si>
    <t>FACT.A010010011500000029</t>
  </si>
  <si>
    <t>GINA MIREYA QUEZADA BAUTISTA</t>
  </si>
  <si>
    <t>CONTR.#0789-18</t>
  </si>
  <si>
    <t>CONTR.0789-19</t>
  </si>
  <si>
    <t>CONTR.#0001-14</t>
  </si>
  <si>
    <t>SANTA YVELISSE GONZALEZ GONZALEZ</t>
  </si>
  <si>
    <t>ALQUILER APTO</t>
  </si>
  <si>
    <t>CONTR.286-8</t>
  </si>
  <si>
    <t>BARTOLO YAQUE PUJALS SUAREZ</t>
  </si>
  <si>
    <t xml:space="preserve">SERVICIOS DE REFIGERIOS </t>
  </si>
  <si>
    <t>FACT.A010010011500001733,1730,1731,1732,1734,1735, Y 1736.</t>
  </si>
  <si>
    <t>RAFAEL JOSE MINAYA O TAYER MINAYA</t>
  </si>
  <si>
    <t>REPARACION DE VEHICULOS</t>
  </si>
  <si>
    <t xml:space="preserve"> AVANCE 20% DEL CONTRATO #2345/2013</t>
  </si>
  <si>
    <t>RAMON BIENVENIDO PANTALEON HERNANDEZ</t>
  </si>
  <si>
    <t>REPARACION DE CENTROS EDUCATIVOS</t>
  </si>
  <si>
    <t>TRABAJOS DE MANTENIMIENTO.</t>
  </si>
  <si>
    <t xml:space="preserve"> AVANCE 20% DEL CONTRATO #2347</t>
  </si>
  <si>
    <t>FACT. P010010011501801800</t>
  </si>
  <si>
    <t>OFIC.1813-2014</t>
  </si>
  <si>
    <t xml:space="preserve">TRABABAJOS DE TASACION </t>
  </si>
  <si>
    <t>TRABAJOS DE LEGALIZACION</t>
  </si>
  <si>
    <t>FACT.A010010011500000054</t>
  </si>
  <si>
    <t>FACT.A010010011500000104 (LIB.DEV)</t>
  </si>
  <si>
    <t>FACT.A010010011500032394</t>
  </si>
  <si>
    <t>FACT. A010010011500032758</t>
  </si>
  <si>
    <t>OFIC.#748-2014</t>
  </si>
  <si>
    <t>GASTOS DE ALIMENTACION DE PERSONAL</t>
  </si>
  <si>
    <t>OFIC.#402-2014</t>
  </si>
  <si>
    <t>JUAN GABRIEL MERCEDES SUSAÑA</t>
  </si>
  <si>
    <t>OFIC. #113-2014(TOTAL ORDEN DE PAGO 137,827.00)</t>
  </si>
  <si>
    <t>OFIC.#912-2014</t>
  </si>
  <si>
    <t>OFIC.#0607-2014(TOTAL OP 227,100)</t>
  </si>
  <si>
    <t>CRITHINA JOSELYN GUZMAN</t>
  </si>
  <si>
    <t>VIATICOS ,TRANSPORTE Y FOTOCOPIO</t>
  </si>
  <si>
    <t>OFIC.#036/2014(TOTAL OP 521,050)</t>
  </si>
  <si>
    <t>FRANCISCO GUSTAVO ESTRELLA FELIZ</t>
  </si>
  <si>
    <t>TRANSPORTE,VIATICOS Y MATERIAL GASTABLE</t>
  </si>
  <si>
    <t>OFIC.#046/2014(TOTAL OP 260,650)</t>
  </si>
  <si>
    <t>LIDUVINA SANTANA CORDERO CASILLA DE SIERRA</t>
  </si>
  <si>
    <t>OFIC.#040/2014(TOTAL OP 419,150)</t>
  </si>
  <si>
    <t xml:space="preserve">TRANSPORTE ,VIATICOS </t>
  </si>
  <si>
    <t>TRANSPORTE ,VIATICOS Y MATERIAL GASTALE</t>
  </si>
  <si>
    <t xml:space="preserve">TRANSPORTES Y VIATICOS </t>
  </si>
  <si>
    <t>OFIC.#036/2014 (TOTAL OP 521,050)</t>
  </si>
  <si>
    <t>TRANSPORTE ,VIATICOS Y MATERIAL GASTABLE</t>
  </si>
  <si>
    <t>OFIC.#040-2014(TOTAL OP 419,150)</t>
  </si>
  <si>
    <t>TRANSPORTE Y VIATICOS</t>
  </si>
  <si>
    <t>OFIC.#297-2014(TOTAL OP 100,915)</t>
  </si>
  <si>
    <t>BELKYS MARIA BATISTA BATISTA</t>
  </si>
  <si>
    <t>OFIC.#297-2014(MONTO TOTAL OP 100,915)</t>
  </si>
  <si>
    <t>OFIC.#386-2014(MONTO TOTAL OP 94,706)</t>
  </si>
  <si>
    <t>BASILIO ANTONIO LOPEZ ROSARIO</t>
  </si>
  <si>
    <t>GASTOS POR VIATICOS</t>
  </si>
  <si>
    <t>OFIC.#167-2014(TOTAL OP 42,915)</t>
  </si>
  <si>
    <t>CARMEN ELVIRA TAVERAS MOLINA</t>
  </si>
  <si>
    <t>OFIC.#396-2014(TOTAL OP 321,572.50</t>
  </si>
  <si>
    <t>ROSA AMALIA MORILLO</t>
  </si>
  <si>
    <t>OFIC.#396-2014(TOTAL OP 321,572.50)</t>
  </si>
  <si>
    <t>ROSA AMALIA MIRILLO</t>
  </si>
  <si>
    <t>OFIC.#39-2014(TOTAL OP 433,825)</t>
  </si>
  <si>
    <t>TRANSPORTES,VIATICOS,IMPRESIONES Y MATERIAL GASTABLE</t>
  </si>
  <si>
    <t>OFIC.#164/2014(TOTAL OP 27,960)</t>
  </si>
  <si>
    <t>RENE DE JESUS MONTILLA DE LOS SANTOS</t>
  </si>
  <si>
    <t>GASTOS DE TRANSPORTE Y PERSONAL DE APOYO</t>
  </si>
  <si>
    <t>OFIC.#393/2014(MONTO TOTAL OP 137,300)</t>
  </si>
  <si>
    <t>TRANSPORTE Y SUSTENTACION</t>
  </si>
  <si>
    <t>OFIC.#393/2014(MONTO TOTALOP 137,700)</t>
  </si>
  <si>
    <t>OFIC.#607/2014(TOTAL OP 227,100)</t>
  </si>
  <si>
    <t>VIATICOS,TRANSPORTE Y FOTOCOPIAS</t>
  </si>
  <si>
    <t>VIATICOS ,TRANSPORTE Y FOTOCOPIA</t>
  </si>
  <si>
    <t>OFIC.#046-2014(TOTAL OP 260,650)</t>
  </si>
  <si>
    <t>LIDUVINA SANTA CORDERO CASILLA DE SIERA</t>
  </si>
  <si>
    <t>OFIC.#113-2014(MONTO TOTAL OP 137,827)</t>
  </si>
  <si>
    <t>FACT.A010010021500001866 Y A010010021500001865</t>
  </si>
  <si>
    <t>BOLETO AEREO</t>
  </si>
  <si>
    <t>FACT.A010010021500001867</t>
  </si>
  <si>
    <t>OFIC.164-2014</t>
  </si>
  <si>
    <t>GASTOS POR TRASNPORTE DE PERSONAL</t>
  </si>
  <si>
    <t>OFIC.#458-2014</t>
  </si>
  <si>
    <t>GATOS DE TRANSPORTE</t>
  </si>
  <si>
    <t>OFIC.#550-2014</t>
  </si>
  <si>
    <t>GASTOS POR SUSTENTACION Y TRANSPORTE .</t>
  </si>
  <si>
    <t>OFIC.#632-2014</t>
  </si>
  <si>
    <t>OFIC.#552-2014</t>
  </si>
  <si>
    <t>LISSETTE MARIA JIMENEZ</t>
  </si>
  <si>
    <t>GASTOS POR TRANSPORTE</t>
  </si>
  <si>
    <t>OFIC.#437-2014</t>
  </si>
  <si>
    <t>CLEMENTINA SUERO SANCHEZ</t>
  </si>
  <si>
    <t>OFIC.#655</t>
  </si>
  <si>
    <t>FOTOS COPIAS Y MATERIAL GASTABLE</t>
  </si>
  <si>
    <t>OFIC.#283/2016</t>
  </si>
  <si>
    <t>CONFERENCIA DEL EPISCOPADO DOMINICANO</t>
  </si>
  <si>
    <t>SEGUNDO PAGO DE CONVENIO ENTRE EL MINERD Y EL EPISCOPADO.</t>
  </si>
  <si>
    <t>FACT.A010010011500000040</t>
  </si>
  <si>
    <t xml:space="preserve">FACT. A010010011500000054 </t>
  </si>
  <si>
    <t>FACT.A010010011500000252</t>
  </si>
  <si>
    <t>FACT. P010010011501781056</t>
  </si>
  <si>
    <t>FACT.A010010011500000399</t>
  </si>
  <si>
    <t>FACT.P010010011501980616</t>
  </si>
  <si>
    <t xml:space="preserve">SERVICIOS PUBLICIDAD </t>
  </si>
  <si>
    <t>FACT. A010010011500001663</t>
  </si>
  <si>
    <t xml:space="preserve"> FACT.A010010011500001590</t>
  </si>
  <si>
    <t>FACT. A010010011500001268</t>
  </si>
  <si>
    <t>FACT.A010010011500001508</t>
  </si>
  <si>
    <t>CUB.04 (CONTR.1309-2007)</t>
  </si>
  <si>
    <t>JUAN FRANCISCO SANTILLAN GUZMAN</t>
  </si>
  <si>
    <t>REMODELACION Y AMPLIACION DE CENTRO</t>
  </si>
  <si>
    <t>FACT. P010010011502392904</t>
  </si>
  <si>
    <t>FACT. P010010011502392905</t>
  </si>
  <si>
    <t>FACT. A010010011500000020-A010010011500000022 (LIB.DEV.)</t>
  </si>
  <si>
    <t>FACT.A010010011500000038 (TOTAL ORDEN DE PAGO $82,225.35)</t>
  </si>
  <si>
    <t>FACT.A010010011500000037 (TOTAL ORDEN DE PAGO $39,178.95)</t>
  </si>
  <si>
    <t>FACT-A010010011500000011</t>
  </si>
  <si>
    <t>FACT. A01001001150000009 (TOTAL ORDEN DE PAGO 75,331.20)</t>
  </si>
  <si>
    <t>FACT.A0100100115000000 018</t>
  </si>
  <si>
    <t>FACT.P010010011502092705,2706,2707</t>
  </si>
  <si>
    <t>ARELIS BITIRCIA SANCHEZ PRESINAL</t>
  </si>
  <si>
    <t>FACT.A010010011500000047</t>
  </si>
  <si>
    <t>FACT. A010010011500000355</t>
  </si>
  <si>
    <t>FACT.A010010011500000170 (TOTAL ORDEN DE PAGO $70,269)</t>
  </si>
  <si>
    <t>FACT.A010010011500000171 (LIB.DEV.)</t>
  </si>
  <si>
    <t>FACT. A010010011500000563( TOTAL-1,019,763.77)</t>
  </si>
  <si>
    <t>FACT. 00000004(MONTO ORDEN $24,218)</t>
  </si>
  <si>
    <t>FACT. A010010011500000114</t>
  </si>
  <si>
    <t>ALIMENTACION Y ALQUILERES</t>
  </si>
  <si>
    <t>FACT. A010010011500000052</t>
  </si>
  <si>
    <t>A010010011500000046 (MONTO TOTAL ORDEN DE PAGO $103,604.00</t>
  </si>
  <si>
    <t>FACT. A010010011500000703</t>
  </si>
  <si>
    <t>FACT. A010010011500000482</t>
  </si>
  <si>
    <t>FACT. A010010011500000656</t>
  </si>
  <si>
    <t>FACT. A010010011500000510-14</t>
  </si>
  <si>
    <t>OFIC.982-2013</t>
  </si>
  <si>
    <t>EDUPROGRESO SR</t>
  </si>
  <si>
    <t>REEMBOLSO DE PAGO DE ITBIS</t>
  </si>
  <si>
    <t>FACT.A010010011500000008</t>
  </si>
  <si>
    <t>LANIN FRANCISCO ALBERTO PAULINO COSTE</t>
  </si>
  <si>
    <t>SERVICIOS PARA CAPACITACION DE TECNICOS DEL AREA DE EDUCACION</t>
  </si>
  <si>
    <t>FACT. A010010011500004332</t>
  </si>
  <si>
    <t>FACT. A010010011500004382</t>
  </si>
  <si>
    <t>FACT.A010010011500004406</t>
  </si>
  <si>
    <t>COMPRAS ARREGLOS FLORALES</t>
  </si>
  <si>
    <t>COMPRA ARREGLOS FLORALES</t>
  </si>
  <si>
    <t>FACT.P010010011500025488</t>
  </si>
  <si>
    <t>COSMOPOLITAN WORLD SRL</t>
  </si>
  <si>
    <t>ADQUISICION DE MOBILIARIA .</t>
  </si>
  <si>
    <t>OFIC.#1013-2014</t>
  </si>
  <si>
    <t>DGA#877-2014</t>
  </si>
  <si>
    <t>FACT. A010010011500000024</t>
  </si>
  <si>
    <t>SERVICIOS DE ALQUILER DE CAMIONETAS</t>
  </si>
  <si>
    <t>FACT.A010010011500000074 OP$91,456.00</t>
  </si>
  <si>
    <t>FACT.A010010011500002363</t>
  </si>
  <si>
    <t>SERVICIOS DE REPARACION DE VEHICULOS</t>
  </si>
  <si>
    <t>FACT.A010010011500002659</t>
  </si>
  <si>
    <t>A010010011500003868</t>
  </si>
  <si>
    <t>FACT.P0100100118</t>
  </si>
  <si>
    <t>TALLER PAOLA</t>
  </si>
  <si>
    <t>FACT.A01001001150000765</t>
  </si>
  <si>
    <t>FACT.A010010011500000238</t>
  </si>
  <si>
    <t>FACT.A010010011500000246</t>
  </si>
  <si>
    <t>FACT.A010010011500000027</t>
  </si>
  <si>
    <t>FACT.P010010011501980640</t>
  </si>
  <si>
    <t>FACT.P010010011501704840</t>
  </si>
  <si>
    <t>FACT.01001001500000025</t>
  </si>
  <si>
    <t>FACT.A010010011500000032</t>
  </si>
  <si>
    <t>FACT.P010010011502847203</t>
  </si>
  <si>
    <t>FACT.A010010011500000124</t>
  </si>
  <si>
    <t>FACT.A10010011500000130 Y131</t>
  </si>
  <si>
    <t>FACT.A010010011500000049</t>
  </si>
  <si>
    <t>FACT.A010010011500000055 Y 56</t>
  </si>
  <si>
    <t>FACT.A0100100115000047-48-49</t>
  </si>
  <si>
    <t>FACT.P010010011502700526</t>
  </si>
  <si>
    <t>FACT.P010010011502700518</t>
  </si>
  <si>
    <t>FACT. P010010011502700523 (LIB.DEV)</t>
  </si>
  <si>
    <t>FACT. A010011500000536</t>
  </si>
  <si>
    <t>FACT. A010010011500503</t>
  </si>
  <si>
    <t>FACT. A010010011500483</t>
  </si>
  <si>
    <t>FACT.A010010011500001762</t>
  </si>
  <si>
    <t xml:space="preserve">FACT. AO10010011500001603 (MONTO TOTAL ORDEN DE PAGO $141,836) </t>
  </si>
  <si>
    <t>FACT.A010011500001076</t>
  </si>
  <si>
    <t>FACT.A010010011500032792</t>
  </si>
  <si>
    <t>FACT.A030030011500001904</t>
  </si>
  <si>
    <t>FACT.A010010011500000204</t>
  </si>
  <si>
    <t>FACT.A100100115000000205 Y 206</t>
  </si>
  <si>
    <t>CONTR.0185-ANTICIPO 20%</t>
  </si>
  <si>
    <t>FACTS.A010010011500000045 46 47 Y 48</t>
  </si>
  <si>
    <t>COMPRA DE DISPOSITIVO DE INTERNET</t>
  </si>
  <si>
    <t>SERVICIOS DE REFIGERIO Y TRANSPORTE</t>
  </si>
  <si>
    <t>FACT.A010010011500000170</t>
  </si>
  <si>
    <t>JAIME TOMAS FRIAS CARELA</t>
  </si>
  <si>
    <t>OFIC.# 049-2014 (TOTAL OP 462,000)</t>
  </si>
  <si>
    <t>JUANA PEREZ PAYANO</t>
  </si>
  <si>
    <t>TRANSPORTE, VIATICO, Y MATERIAL GASTABLE</t>
  </si>
  <si>
    <t>OFICIO.489-2014</t>
  </si>
  <si>
    <t>TRANSPORTE, HOSPEDAJE</t>
  </si>
  <si>
    <t xml:space="preserve">VIATICOS Y TRANPORTE </t>
  </si>
  <si>
    <t>OFICIO. 458-2014 (MONTO TOTAL OP 123,990)</t>
  </si>
  <si>
    <t>TRANSPORTE, VIATICOS</t>
  </si>
  <si>
    <t xml:space="preserve"> VIATICOS</t>
  </si>
  <si>
    <t>OFICIO. 398-2014</t>
  </si>
  <si>
    <t>OFICIO.404-2014 (TOTAL OP 97,495)</t>
  </si>
  <si>
    <t>OFIC.403-2014 (TOTAL OP 32,270)</t>
  </si>
  <si>
    <t>TRANSPORTE Y ALOJAMIENTO</t>
  </si>
  <si>
    <t>OFICIO.557-2014</t>
  </si>
  <si>
    <t>OFICIO.414-2015 (MONTO TOTAL OP 27,276,180)</t>
  </si>
  <si>
    <t>TRANSPORTE Y ALIMENTOS</t>
  </si>
  <si>
    <t>OFICIO. 463-2014 (MONTO TOTAL OP 129,650)</t>
  </si>
  <si>
    <t xml:space="preserve">TRANSPORTE Y SUSTENTACION </t>
  </si>
  <si>
    <t>OFICIO. 571-2014</t>
  </si>
  <si>
    <t>OFICIO. 459-2014</t>
  </si>
  <si>
    <t>OFICIO. 540-2014</t>
  </si>
  <si>
    <t>OFIC.#48-2014</t>
  </si>
  <si>
    <t>ELVIS Q GARCIA UREÑA</t>
  </si>
  <si>
    <t>OFICIO. 106-2015 (MONTO TOTAL OP 6,541,100)</t>
  </si>
  <si>
    <t>REFRIGERIO Y TRANSPORTE</t>
  </si>
  <si>
    <t>OFICIO. 747-2014</t>
  </si>
  <si>
    <t>OFICIO. 756-2014 (MONTO TOTAL OP 2,500,000)</t>
  </si>
  <si>
    <t>OFICIO. 487-2014 (MONTO TOTAL OP 1,987,050)</t>
  </si>
  <si>
    <t>TRANSPORTE, MATERIAL GASTABLE Y REFRIGERIO</t>
  </si>
  <si>
    <t>OFICIO. 543-2014</t>
  </si>
  <si>
    <t>FACT. A01001001152339907</t>
  </si>
  <si>
    <t>OFIC.577-2014</t>
  </si>
  <si>
    <t>FACT. A010010011500000124</t>
  </si>
  <si>
    <t>OFICIO.552-2014</t>
  </si>
  <si>
    <t>GASTOS DE REFRIGERIO Y MATERIAL GASTABLE</t>
  </si>
  <si>
    <t>OFICIO. 450-2014</t>
  </si>
  <si>
    <t xml:space="preserve">REFRIGERIO </t>
  </si>
  <si>
    <t>OFICIO. 414-2015 (MONTO TOTAL OP. 27,276,180)</t>
  </si>
  <si>
    <t>OFICIO. 556-2014</t>
  </si>
  <si>
    <t>OFICIO.#265-2014</t>
  </si>
  <si>
    <t>GASTOS COMBUSTIBLE</t>
  </si>
  <si>
    <t>FACT. A020010011500001886</t>
  </si>
  <si>
    <t>HUMANO SEGUROS</t>
  </si>
  <si>
    <t>POLIZA SEGUROS STAFF EJECUTIVO</t>
  </si>
  <si>
    <t>TRANSFERENCIA A LOS POLITECNICOS, INST. PUBLICAS</t>
  </si>
  <si>
    <t xml:space="preserve">CENTRO DE FORMACION Y DESARROLLO INTEGRAL PADRE FANTINO </t>
  </si>
  <si>
    <t xml:space="preserve">PAGOS SERVICIOS BASICOS </t>
  </si>
  <si>
    <t>FACT.A010010011500001886</t>
  </si>
  <si>
    <t>FACT. A010010011500000342</t>
  </si>
  <si>
    <t xml:space="preserve">ADQUISICION USB </t>
  </si>
  <si>
    <r>
      <t>FACT.</t>
    </r>
    <r>
      <rPr>
        <sz val="10"/>
        <color theme="1"/>
        <rFont val="Calibri"/>
        <family val="2"/>
        <scheme val="minor"/>
      </rPr>
      <t>A010010011500000023</t>
    </r>
  </si>
  <si>
    <t xml:space="preserve">SOLUCIONES EMPRESARIALES Y DE NEGOCIOS DIAZ MORE </t>
  </si>
  <si>
    <t xml:space="preserve">ADQUISION EQUIPOS INFORMATICOS </t>
  </si>
  <si>
    <t>FACT.A010010011500001065</t>
  </si>
  <si>
    <t xml:space="preserve">HOTEL DUQUE DE WELLINGTON </t>
  </si>
  <si>
    <t>SERVICIO CATERING Y ALQUILERES</t>
  </si>
  <si>
    <t>ADQUISICION DE LABORATORIOS</t>
  </si>
  <si>
    <t>FACT. A010010011500000015 ALQUILER SALA</t>
  </si>
  <si>
    <t>FACT. A010010011500000053-54-55-56-57</t>
  </si>
  <si>
    <t>CUB.05 CONTR.# 2941-13</t>
  </si>
  <si>
    <t>CUB.02 CONTR.#0585-14</t>
  </si>
  <si>
    <t>CUB.02 CONTR# 1163</t>
  </si>
  <si>
    <t>COMPAÑÍA INVERSIONES Y CONSTRUCCIONES DEL CARIBE PL IDC</t>
  </si>
  <si>
    <t>CUB.04 Y ADICIONAL CONTR.#2709-13</t>
  </si>
  <si>
    <t xml:space="preserve">COMPAÑÍA CONSTRUCTORA MARRERO DIAZ </t>
  </si>
  <si>
    <t>CUB.04 Y ADICIONAL CONTR.#0708-14</t>
  </si>
  <si>
    <t xml:space="preserve">ING. ABRAHAM PEREZ CORNIEL </t>
  </si>
  <si>
    <t>FACT.A010010011500000976</t>
  </si>
  <si>
    <t xml:space="preserve">RENOVACION CUENTA </t>
  </si>
  <si>
    <t xml:space="preserve">TELECBLE SAMANA </t>
  </si>
  <si>
    <t>CUB. 3 ADICIONAL Y FINAL CONTR# 2177-2012</t>
  </si>
  <si>
    <t>CUB. 6 FINAL CONTR.#2674-2013</t>
  </si>
  <si>
    <t>CUB.3 ADICIONAL CONTR.#2927-2013</t>
  </si>
  <si>
    <t>CUB. 1 ADICIONAL CONTR.#2947-2013</t>
  </si>
  <si>
    <t>CUB. 3 CONTR.#0600-2014</t>
  </si>
  <si>
    <t>CUB. 3 CONTR.#0523-2014</t>
  </si>
  <si>
    <t>AVANCE 20% CONTR.#1180-2015</t>
  </si>
  <si>
    <t>CUB. 5 CONTR.#0666-2014</t>
  </si>
  <si>
    <t>CUB. 4 ADICIONAL Y FINAL CONTR.#2925-2013</t>
  </si>
  <si>
    <t>CUB. 5 FINAL CONTR.#2715-2013</t>
  </si>
  <si>
    <t>ODY TRADING</t>
  </si>
  <si>
    <t>FACT. A010010011500000493</t>
  </si>
  <si>
    <t xml:space="preserve">CONSORCIO TAYADA </t>
  </si>
  <si>
    <t>ADQUISICION DE MOBILIARIO COMPLEMENTARIO</t>
  </si>
  <si>
    <t>DARIO BARDEMAL FERNANDEZ SANTOS</t>
  </si>
  <si>
    <t xml:space="preserve">CENTRO DE FORMACION INTEGRAL JUVENTUD Y FAMILIA </t>
  </si>
  <si>
    <t>SERVICIOS DE ALIMENTACION Y ALQUILERES</t>
  </si>
  <si>
    <t>SERVICIO ALIMENTACION</t>
  </si>
  <si>
    <t>FACT. A010010011500000009</t>
  </si>
  <si>
    <t>FACT. A010010011500000254</t>
  </si>
  <si>
    <t>PLACA RECONOCIEMIENTO E IMPRESIÓN BANNER</t>
  </si>
  <si>
    <t>NIQUELADOS Y CROMADOS HERMANOS ALMONTE</t>
  </si>
  <si>
    <t>FRAMISA SOLUTION</t>
  </si>
  <si>
    <t>FACT. A010010011500000012</t>
  </si>
  <si>
    <t>CONTRATACION AULA PARA FERIA DEL LIBRO</t>
  </si>
  <si>
    <t>FACT. A010010011500001148 (OP $471,321.50)</t>
  </si>
  <si>
    <t>FACT. A010010011500001122 (OP $35,636)</t>
  </si>
  <si>
    <t>FACT. A010010011500001332 (OP $105,588.76)</t>
  </si>
  <si>
    <t>FACT. A010010011500001100 (OP $297,000)</t>
  </si>
  <si>
    <t>ANTICIPO CONTR.#0914</t>
  </si>
  <si>
    <t>FACT.A010010011500000166 (TOTAL ORDEN $36,580.00)</t>
  </si>
  <si>
    <t>FACTURA #A010010011500000165 (OP$30,680.00)</t>
  </si>
  <si>
    <t>FACT. A010010011500000284</t>
  </si>
  <si>
    <t>CONSORCIO SERVIGLOBE</t>
  </si>
  <si>
    <t>CUB.01 CONTR# 1273-15</t>
  </si>
  <si>
    <t xml:space="preserve">COMPAÑÍA POWER TECH SOLUTIONS </t>
  </si>
  <si>
    <t xml:space="preserve">PRESTACIONES LABORALES SEGUN OFICIO #1081/2013 </t>
  </si>
  <si>
    <t>FACT. A010010000000003</t>
  </si>
  <si>
    <t>EH MEDINA Y ASOCIADOS</t>
  </si>
  <si>
    <t>ADQUISICION NEUMATICOS</t>
  </si>
  <si>
    <t>FACT. A010010011500001711 (MONTO TOTAL ORDEN DE PAGO $248,363.84)</t>
  </si>
  <si>
    <t>MULTISERVICIOS HERMES</t>
  </si>
  <si>
    <t>FACT. A010010011500000241</t>
  </si>
  <si>
    <t xml:space="preserve">IMPRESIÓN Y DIAGRAMACION </t>
  </si>
  <si>
    <t>CENTRO SERVICIOS P &amp; M</t>
  </si>
  <si>
    <t>FACT. A010010011500000031</t>
  </si>
  <si>
    <t>ALQUILER SONIDO, MESA, TARIMA</t>
  </si>
  <si>
    <t>FACT. A010010011500000026</t>
  </si>
  <si>
    <t>SOLUCIONES EMPRESARIALES Y DE NEGOCIOS DIAZ MORE</t>
  </si>
  <si>
    <t>FACT. A010010011500000122</t>
  </si>
  <si>
    <t>ESPECTACULO ARTISTICO</t>
  </si>
  <si>
    <t>FACT. A010010011500000551</t>
  </si>
  <si>
    <t>FACT. A010010011500002506</t>
  </si>
  <si>
    <t>FACT. A010010011500000158</t>
  </si>
  <si>
    <t>COMPAÑÍA ANGARITA INVESTMENT</t>
  </si>
  <si>
    <t>FACT. A010010011500004153</t>
  </si>
  <si>
    <t>FACT. A010010011500000293-0294</t>
  </si>
  <si>
    <t>CORAABO</t>
  </si>
  <si>
    <t>MATERIALES ELECTRICOS</t>
  </si>
  <si>
    <t>FACT. A010010011500001661</t>
  </si>
  <si>
    <t>ADQUISICION EQUIPOS SEGURIDAD Y CONTROL</t>
  </si>
  <si>
    <t>FACT.A010010011500000650</t>
  </si>
  <si>
    <t>IMPRESIÓN MATERIALES</t>
  </si>
  <si>
    <t>FACT. A030010011500008820 (MONTO TOTAL OP 1,714,010.62)</t>
  </si>
  <si>
    <t>C &amp; C TECHNOLOGY SUPPLY</t>
  </si>
  <si>
    <t>FACT. A010010011500000074</t>
  </si>
  <si>
    <t xml:space="preserve">FACT .A010010011500000062 </t>
  </si>
  <si>
    <t>FACT. A010010011500000071</t>
  </si>
  <si>
    <t>ENERGIA ELECTRICA</t>
  </si>
  <si>
    <t>ADQUISICION EQUIPOS ROBOTICA</t>
  </si>
  <si>
    <t>FACT. A0100100115800000077</t>
  </si>
  <si>
    <t>FACT. A010010011500000055 (MONTO TOTAL ORDEN DE PAGO $843,349.18)</t>
  </si>
  <si>
    <t>FACT. A020010011500010681</t>
  </si>
  <si>
    <t>FACT.A0100100115000000101</t>
  </si>
  <si>
    <t>FACT.A010010011500000084</t>
  </si>
  <si>
    <t>FACT. A010010011500000054</t>
  </si>
  <si>
    <t>FACT. A010010011500000981</t>
  </si>
  <si>
    <t>C&amp;C TECHNOLOGY SUPLY</t>
  </si>
  <si>
    <t>ALQUILER SISTEMA SONIDO</t>
  </si>
  <si>
    <t>FACT. A010010011500000327</t>
  </si>
  <si>
    <t xml:space="preserve">CUB.03 ADICIONAL Y FINAL CONTR.# 1111Y 660 </t>
  </si>
  <si>
    <t>MANTENIMIENTO</t>
  </si>
  <si>
    <t>FACT.A080010051500001210</t>
  </si>
  <si>
    <t>FACT. A080010051500001329</t>
  </si>
  <si>
    <t>FACT. A080010051500001239</t>
  </si>
  <si>
    <t>FACT. A080010051500001270</t>
  </si>
  <si>
    <t>FACT. A0800100501100311126</t>
  </si>
  <si>
    <t>FACT. A080010051500001362</t>
  </si>
  <si>
    <t>FACT. A080010051500001393</t>
  </si>
  <si>
    <t>FACT. A010010011500002254</t>
  </si>
  <si>
    <t>FACT.  A010010011500002170-2171 - 2172</t>
  </si>
  <si>
    <t>FACT.A010010011500000073</t>
  </si>
  <si>
    <t>FACT. A01001001150000070</t>
  </si>
  <si>
    <t>FACT. A01001001150000003</t>
  </si>
  <si>
    <t>FACT. A010010011500000096</t>
  </si>
  <si>
    <t>PROTECTORA NACIONAL RANCIER</t>
  </si>
  <si>
    <t>GOLDEN HOUSE HOTEL Y RESTAURANT, SRL</t>
  </si>
  <si>
    <t>FACT. A010010011500004293</t>
  </si>
  <si>
    <t>IMPRESIÓN DOCUMENTOS.</t>
  </si>
  <si>
    <t>EMILIO DUCLERIS RUBIO PENA</t>
  </si>
  <si>
    <t>AQUISICION DE EQUIPOS INFORMATICO</t>
  </si>
  <si>
    <t>FACT. A010010011500000063</t>
  </si>
  <si>
    <t>PLUS INMOBILIARIA</t>
  </si>
  <si>
    <t xml:space="preserve">ALQUILER ESTACIONAMIENTO </t>
  </si>
  <si>
    <t>LUNES SUPLIDORES DE OFICINA SRL. (CESION CREDITO)</t>
  </si>
  <si>
    <t>FACT. A010010011500000287</t>
  </si>
  <si>
    <t>FACT. A010010011500000062</t>
  </si>
  <si>
    <t>FACT. A010010011500002097</t>
  </si>
  <si>
    <t>BAKERSTREET HOLDING</t>
  </si>
  <si>
    <t>FACT. P10010011500009012-9013</t>
  </si>
  <si>
    <t>INDUSTRIAS DE MUEBLES METALICOS</t>
  </si>
  <si>
    <t>FACT. A040010011500000013</t>
  </si>
  <si>
    <t>FACTURA #A010010011500004702</t>
  </si>
  <si>
    <t>FACT.A010010011500003833</t>
  </si>
  <si>
    <t>FACT. A010010011500000093</t>
  </si>
  <si>
    <t>RADIOCOMUNICAICONES</t>
  </si>
  <si>
    <t>BACHIPLANES MODERNOS, SRL</t>
  </si>
  <si>
    <t>SERV. DE ALQ. DE RADIO DE LA COMUN. PARA EVENTO</t>
  </si>
  <si>
    <t>FACT. A010010011500002241-42-43-52</t>
  </si>
  <si>
    <t>FACT. A01001001150000013</t>
  </si>
  <si>
    <t>SERV. DE HOSPEDAJE, ALIMENTACION Y SALON</t>
  </si>
  <si>
    <t>CUB. 03 CONTR.#2699-2013</t>
  </si>
  <si>
    <t>JULIO 2017</t>
  </si>
  <si>
    <t>AGOSTO 2017</t>
  </si>
  <si>
    <t>FACT. A010010011500000239</t>
  </si>
  <si>
    <t>FACT. A010010011500000975</t>
  </si>
  <si>
    <t>MANTENIMIENTO PLANTA ELECTRICA</t>
  </si>
  <si>
    <t>PROVEEDOR:</t>
  </si>
  <si>
    <t>CUB.01 CONTR.#0537-1</t>
  </si>
  <si>
    <t>ANTICIPO CONTR.#3156</t>
  </si>
  <si>
    <t>IMPRESOS TURISTICOS</t>
  </si>
  <si>
    <t>ADQUISICION TEXTOS DE ENSEÑANZA</t>
  </si>
  <si>
    <t>GRUPO RIOLIMA</t>
  </si>
  <si>
    <t>FACT.A010010011500000087-88-89</t>
  </si>
  <si>
    <t>TICKETS COMBUSTIBLE</t>
  </si>
  <si>
    <t>FACT.A010010011500000090-91-92-93-94</t>
  </si>
  <si>
    <t>FACT. A020010011500002131</t>
  </si>
  <si>
    <t>FACT.A010010011500002362</t>
  </si>
  <si>
    <t xml:space="preserve">PRODUCTIVE BUSSINESS DOMINICANA </t>
  </si>
  <si>
    <t>ADQUISICION ETIQUETAS TERMICAS</t>
  </si>
  <si>
    <t>FACT. A010010011500000255</t>
  </si>
  <si>
    <t>SERVICIOS FOTOCOPIAS</t>
  </si>
  <si>
    <t>FACT. A010010011500000212-213-214-215-219-220</t>
  </si>
  <si>
    <t>CUB.03 CONTR.#0775</t>
  </si>
  <si>
    <t>CONSORCIO BDT</t>
  </si>
  <si>
    <t>FACTURA CORRESPONDIENTE AL MES DE SEPTIEMBRE DEL  AÑO 2017</t>
  </si>
  <si>
    <t>CUB.05 CONTR.#2622-13</t>
  </si>
  <si>
    <t>CUB.05 CONTR. #0039-13</t>
  </si>
  <si>
    <t>FACT. A010010011500000097</t>
  </si>
  <si>
    <t>FACT. A010010011500000289-90-91</t>
  </si>
  <si>
    <t>FACT. A010010011500001263-64-65-66-67-68-69-70-71-72-73-74-75-76-77-78-79-80-81-82</t>
  </si>
  <si>
    <t>FACT.A010010011500002231-2139-2140</t>
  </si>
  <si>
    <t>MVP MENSAJERIA PREMIUM SRL</t>
  </si>
  <si>
    <t>SERVICIOS DE MENSAJERIA</t>
  </si>
  <si>
    <t>ISOLUX, SRL</t>
  </si>
  <si>
    <t>FACT. A010010011500001349</t>
  </si>
  <si>
    <t>ORTRO CHEMICAL, SRL</t>
  </si>
  <si>
    <t>FACT.A010010011500015366</t>
  </si>
  <si>
    <t>BOLETO AEREOS</t>
  </si>
  <si>
    <t>FACT.P010010011500000243</t>
  </si>
  <si>
    <t xml:space="preserve">ADQUISICION DE FUNDAS PLASTICAS </t>
  </si>
  <si>
    <t>CONTR.0225-2017</t>
  </si>
  <si>
    <t>FERMIN MANUEL RODRIGUEZ GARCIA</t>
  </si>
  <si>
    <t>CUB.3 ADICIONAL, CONTR.0602-14</t>
  </si>
  <si>
    <t>ABC SOTFWARE (antonio bienevenido)</t>
  </si>
  <si>
    <t>FACTURA CORRESPONDIENTE AL MES DE SEPTIEMBRE DEL AÑO 2017</t>
  </si>
  <si>
    <t>FACT.A010010011500000297-300-302</t>
  </si>
  <si>
    <t>FACT. A030010011500000136</t>
  </si>
  <si>
    <t>ADQUISICION DE MATERIALES DE REDES</t>
  </si>
  <si>
    <t>FACTURA #A0100100115000000509-10-11</t>
  </si>
  <si>
    <t>FACTURA #A0100100115000000512-13-14</t>
  </si>
  <si>
    <t>FACT. A0100100115000005608</t>
  </si>
  <si>
    <t>SUNIX PETROLEUM</t>
  </si>
  <si>
    <t>FACT. A010010011500000143</t>
  </si>
  <si>
    <t>IMPRESOS TURISTICOS A &amp; T (IMPRETUR), SRL</t>
  </si>
  <si>
    <t>IMPRESIÓN DE DOC. ESCOLARES</t>
  </si>
  <si>
    <t>CUB.01 CONTR.#1168-15</t>
  </si>
  <si>
    <t>COMPANIA RYDYLYAR BUSINESS, SRL</t>
  </si>
  <si>
    <t>CUB. 2, CONTR. 1040-15</t>
  </si>
  <si>
    <t>FREDDY FERNELIS OGANDO CAMILO</t>
  </si>
  <si>
    <t>LLANTAS Y NEUMATICOS</t>
  </si>
  <si>
    <t>COMPANIA R-SOSA, SRL</t>
  </si>
  <si>
    <t>CUB. 5 (ADICIONAL Y FINAL) CONTR #2692-13</t>
  </si>
  <si>
    <t>GUILLERMO ERNESTO STERLING MONTES DE OCA</t>
  </si>
  <si>
    <t>OFINOVA</t>
  </si>
  <si>
    <t>FACT. A010010011500000641</t>
  </si>
  <si>
    <t>CASTING SCORPION SRL</t>
  </si>
  <si>
    <t>SERVICIOS DE ALQUILER DE LUCES</t>
  </si>
  <si>
    <t>FACT. A010010011500000339</t>
  </si>
  <si>
    <t>ADQUISICION DE MATERIALES GASTABLES</t>
  </si>
  <si>
    <t>FACT. A01001001150000246</t>
  </si>
  <si>
    <t>FACT.A010010011500010171-72</t>
  </si>
  <si>
    <t>FACT.A010010011500000046-47</t>
  </si>
  <si>
    <t>FACTURA CORRESPONDIENTE AL MES DE OCTUBRE DEL AÑO 2017</t>
  </si>
  <si>
    <t>FACT. A010010011500000072</t>
  </si>
  <si>
    <t>OFIC.  907</t>
  </si>
  <si>
    <t>OFICINA TECNICA PROVINCIAL DE SALCEDO</t>
  </si>
  <si>
    <t>FACT. A010010011500001309-10-11-12-13-14-15-16-17</t>
  </si>
  <si>
    <t>FACT. A010010011500003957</t>
  </si>
  <si>
    <t>FACT. A010010011500001298</t>
  </si>
  <si>
    <t>FACT.A01001001150000107-08-09-10-11-12-13-14-15-16</t>
  </si>
  <si>
    <t>FACT.A010010011500001299-1300-01-02-03-04-05-06-07-08</t>
  </si>
  <si>
    <t>OFIC.  908</t>
  </si>
  <si>
    <t>AGENCIA DE VIAJES MILENA TOURS</t>
  </si>
  <si>
    <t>FACT.A010010011500003968</t>
  </si>
  <si>
    <t>FACT.A010010011500002560-2561</t>
  </si>
  <si>
    <t>MOTO MARITZA</t>
  </si>
  <si>
    <t>CUB.11 Y ADICIONAL CONTR.#541-2016</t>
  </si>
  <si>
    <t>FACT. A010010011500025728</t>
  </si>
  <si>
    <t>CENTRO FERRETERO HISPANIOLA</t>
  </si>
  <si>
    <t>ADQUISION CONTENEDORES Y ZAFACONES</t>
  </si>
  <si>
    <t>INGENIERIA ELECTRICA CORDERO HACHE</t>
  </si>
  <si>
    <t>FACT. A010010011500001287</t>
  </si>
  <si>
    <t xml:space="preserve">SERVICIOS DE ALMUERZOS </t>
  </si>
  <si>
    <t>CONTRATACION SERVICIO MENSAJERIA</t>
  </si>
  <si>
    <t>FACT.A010010011500000099-100</t>
  </si>
  <si>
    <t>FACT.A01001001150000010101-102-103-104-105-106</t>
  </si>
  <si>
    <t>CUB.03 ADICIONAL Y FINAL, CONTR.#0675-13</t>
  </si>
  <si>
    <t xml:space="preserve">JOSEFINA DEL CARMEN MUÑOZ GUTIERREZ </t>
  </si>
  <si>
    <t xml:space="preserve">SALON, ALIMENTOS </t>
  </si>
  <si>
    <t>FACT. A010010011536-37-38-39-40-41-42-43</t>
  </si>
  <si>
    <t>FACT. A010010011500000069</t>
  </si>
  <si>
    <t>FACT. A010010011500011620  (octubre)</t>
  </si>
  <si>
    <t>FACT.A010010011500000012</t>
  </si>
  <si>
    <t>GOMEZ MAGALLANES 360,SRL</t>
  </si>
  <si>
    <t>MANTENIMIENTO ASCENSORES</t>
  </si>
  <si>
    <t>FACT.A010010011500000707</t>
  </si>
  <si>
    <t>FACT.A010010011500002566-2567</t>
  </si>
  <si>
    <t>FACT.P010010011502700527</t>
  </si>
  <si>
    <t>FACT.P010010011502700524</t>
  </si>
  <si>
    <t>FACT.P010010011502700517</t>
  </si>
  <si>
    <t>NOTA TRAMITE#909-2017</t>
  </si>
  <si>
    <t xml:space="preserve">FUNDACION CRUZ JIMINIAN </t>
  </si>
  <si>
    <t xml:space="preserve">AYUDA ECONOMICA </t>
  </si>
  <si>
    <t>FACT. CORRESP. AGOSTO, SEPT, OCT, NOV, DIC- 2015</t>
  </si>
  <si>
    <t>AOR DOMINICANA</t>
  </si>
  <si>
    <t xml:space="preserve">JUAN ELECTRO IMPORT </t>
  </si>
  <si>
    <t>CUB.03.</t>
  </si>
  <si>
    <t>JEFATURA DE ESTADO MAYOR</t>
  </si>
  <si>
    <t>RAPARACION DE BUTACAS</t>
  </si>
  <si>
    <t xml:space="preserve">CUB.04 </t>
  </si>
  <si>
    <t>FACT.A010010011500000335</t>
  </si>
  <si>
    <t xml:space="preserve">ALQUILER PLANTA </t>
  </si>
  <si>
    <t>FACT. A010010011500000558</t>
  </si>
  <si>
    <t>MATERIALES FERRETEROS</t>
  </si>
  <si>
    <t>FACT. A010010011500000184</t>
  </si>
  <si>
    <t xml:space="preserve">HOTEL DON JUAN </t>
  </si>
  <si>
    <t xml:space="preserve">SERVICIO ALOJAMIENTO Y ALIMENTOS </t>
  </si>
  <si>
    <t>FACT. A010010011500000292-93-94-95-96-97</t>
  </si>
  <si>
    <t>FACT. A010010011500001346</t>
  </si>
  <si>
    <t>IMPRESORA KELVIS</t>
  </si>
  <si>
    <t>IMPRESIÓN MATERIALES FERIA LIBRO-2016</t>
  </si>
  <si>
    <t>FACT. A020010011500001625</t>
  </si>
  <si>
    <t>BOSQUESA</t>
  </si>
  <si>
    <t>FACT.A010010031500053584</t>
  </si>
  <si>
    <t>POLIZA 2-2-502-0226658 PERIODO 03/08/2017-06/05/2018</t>
  </si>
  <si>
    <t>ANTICIPO CONTR.#0429</t>
  </si>
  <si>
    <t>OFFITEK</t>
  </si>
  <si>
    <t xml:space="preserve">ADQUISICION DISPOSITIVOS </t>
  </si>
  <si>
    <t>FACT. A010010011500000003 (MONTO TOTAL ORDEN DE PAGO $695,695.47)</t>
  </si>
  <si>
    <t>OFIC.DIGES#711-2017</t>
  </si>
  <si>
    <t>FACT. A010010011500000131</t>
  </si>
  <si>
    <t>FACT. A0100100115000000116</t>
  </si>
  <si>
    <t>OFIC. OCI#1338-2017</t>
  </si>
  <si>
    <t xml:space="preserve">OFICINA DE COOPREACION INTERNACIONAL </t>
  </si>
  <si>
    <t xml:space="preserve">TRANSFERENCIA DE RECURSOS </t>
  </si>
  <si>
    <t>FACT. A010010011500000445</t>
  </si>
  <si>
    <t>IMPRESIÓN CUADERNILLO</t>
  </si>
  <si>
    <t xml:space="preserve">INVERSIONES CORGARHI </t>
  </si>
  <si>
    <t>FACT. A010010011500000222-223-224-225-227-228-229-230-231</t>
  </si>
  <si>
    <t>AYUNTAMIENTO  MUNICIPIO DE SANTIAGO</t>
  </si>
  <si>
    <t>FACT. A010010011500000513</t>
  </si>
  <si>
    <t xml:space="preserve">SERVICIO APLICACIÓN MOVIL </t>
  </si>
  <si>
    <t>PUBLICIDAD Y PROPAGANDA</t>
  </si>
  <si>
    <t>conv.0074 y 0206-2</t>
  </si>
  <si>
    <t xml:space="preserve">ORGANIZACIÓN DE ESTADOS IBEROAMERICANO </t>
  </si>
  <si>
    <t>FACT.A010010011500000059</t>
  </si>
  <si>
    <t>FACT.A010010011500000056-57-58</t>
  </si>
  <si>
    <t>FACT.A010010011500000050-51-52-53-54-55</t>
  </si>
  <si>
    <t>FACT. A010010011500000336</t>
  </si>
  <si>
    <t xml:space="preserve">KIT CABLES </t>
  </si>
  <si>
    <t>FACT. A010010011500001319-20-21-22-23-24-25-26-27-28-29-30-31-32-33-34-35-36</t>
  </si>
  <si>
    <t>FACT. A010010011500000058</t>
  </si>
  <si>
    <t>ZOSTESA</t>
  </si>
  <si>
    <t>ADQUISICION SUMINISTRO OFICINA</t>
  </si>
  <si>
    <t>CARLOS EUSEBIO TRINIDAD</t>
  </si>
  <si>
    <t>CUB.14 ADICIONAL</t>
  </si>
  <si>
    <t xml:space="preserve">CONSTRUCTORA YUNES </t>
  </si>
  <si>
    <t>CUB.03 CONTR.#0680-13</t>
  </si>
  <si>
    <t xml:space="preserve">COMPAÑÍA ROBERTO CRUZ INGENIERIA Y PREFABRICADO </t>
  </si>
  <si>
    <t>OFIC. OCI#1551-2017</t>
  </si>
  <si>
    <t>OFICINA DE COOPERACION INTERNACIONAL OCI</t>
  </si>
  <si>
    <t>CONSTRUCCION AULAS MOVILES</t>
  </si>
  <si>
    <t>ALQULER PLANTA ELECTRICA</t>
  </si>
  <si>
    <t>FACT. A010010011500000883</t>
  </si>
  <si>
    <t>ADQUISION TRANSFER PLANTA ELECTRICA</t>
  </si>
  <si>
    <t>FACT. A010010011500000110</t>
  </si>
  <si>
    <t>CUB.01 CONTR.#1171-15</t>
  </si>
  <si>
    <t xml:space="preserve">COMPAÑÍA DISEC DISEÑOS SERVICIOS </t>
  </si>
  <si>
    <t>FACTURA #A010010011500000505-506</t>
  </si>
  <si>
    <t>FACT. A010010011500000242-43-44-45-46</t>
  </si>
  <si>
    <t>FACT. A010010011500000247-248-249-250-251</t>
  </si>
  <si>
    <t>FACT. A010010011500000232-233-234-235-236</t>
  </si>
  <si>
    <t>FACTURA #A010010011500000426</t>
  </si>
  <si>
    <t>FACT. A010010011500004313</t>
  </si>
  <si>
    <t>FACT. A010010011500000252-53-54-55-56-57-58-59-60-61-62</t>
  </si>
  <si>
    <t>FACT. A0115000000115</t>
  </si>
  <si>
    <t>CARE CHEM DOMINICANA</t>
  </si>
  <si>
    <t>ADQUISICION MATERIAL DE LIMPIEZA</t>
  </si>
  <si>
    <t>FACT. A010010011500000055</t>
  </si>
  <si>
    <t>ADQUISICION AIRES ACONDICIONADOS</t>
  </si>
  <si>
    <t>RECONTRATACION DE LIBROS DE TEXTOS</t>
  </si>
  <si>
    <t>Fact. A0100100115000005400-04-03-02-01-5399</t>
  </si>
  <si>
    <t xml:space="preserve">EDITORIAL SANTILLANA SA </t>
  </si>
  <si>
    <t xml:space="preserve">ADQUISICION DE DISPOSITIVO </t>
  </si>
  <si>
    <t>0427-OV-1050-2017</t>
  </si>
  <si>
    <t>STEM UNIVERSAL MATERIAL</t>
  </si>
  <si>
    <t>FAC.T A010010011500000733</t>
  </si>
  <si>
    <t>IMPRESIÓN DE BANDERINES Y CAMISETAS</t>
  </si>
  <si>
    <t>FACTURA #A010010011500000425</t>
  </si>
  <si>
    <t>FACT. A01001001150000010</t>
  </si>
  <si>
    <t>MARGARITA DE LA NIEVES GERDO CEBALLOS</t>
  </si>
  <si>
    <t>ASESORIA</t>
  </si>
  <si>
    <t>ROSELIN GONZALES NOLASCO</t>
  </si>
  <si>
    <t>FACT. A010010011500012008  (NOVIEMBRE</t>
  </si>
  <si>
    <t>MANTENIMIENTO INMOBILIARIO Y SERVICIOS ADMINISTRATIVOS MISA, SRL</t>
  </si>
  <si>
    <t>COMPRA DE MATERIALES PARA AULAS MOVILES</t>
  </si>
  <si>
    <t>FACT. A010010011500000032</t>
  </si>
  <si>
    <t>EDITORIAL EDISA</t>
  </si>
  <si>
    <t>FACT. A0100100115000000125</t>
  </si>
  <si>
    <t>EDICIONES SM</t>
  </si>
  <si>
    <t>CUB.03 ADICIONAL Y FINAL CONTR.#0154-14</t>
  </si>
  <si>
    <t>ING. JUNIOR RAMON ALEJANDRO NUÑEZ</t>
  </si>
  <si>
    <t>CUB.03 CONTR.#0984-15</t>
  </si>
  <si>
    <t>ING. FRANCISCO AMIN RAMIREZ TAPIA</t>
  </si>
  <si>
    <t>FACT.A010010011500010181-82-83-84-85-8687-88-89-90-91-92-93-94</t>
  </si>
  <si>
    <t>SERTELSA</t>
  </si>
  <si>
    <t>FACT. P115</t>
  </si>
  <si>
    <t>CUB.01 CONTR.#226-16</t>
  </si>
  <si>
    <t>ALMANZOR LEGUISAMON ANDUJAR</t>
  </si>
  <si>
    <t>FACT. A010010011500000708</t>
  </si>
  <si>
    <t>FACT. A010010011500000144</t>
  </si>
  <si>
    <t>CONV.0524</t>
  </si>
  <si>
    <t>COMITÉ OLIMPICO DOMINICANO</t>
  </si>
  <si>
    <t>PAGO CONVENIO #0524 PROGRAMAS FOMENTO Y DESARROLLO</t>
  </si>
  <si>
    <t>FACT. A010010011500004350</t>
  </si>
  <si>
    <t>FACT. A010010011500000148</t>
  </si>
  <si>
    <t xml:space="preserve">ADQUISICION CORREAS </t>
  </si>
  <si>
    <t>FACT. A010010011500000351</t>
  </si>
  <si>
    <t>DISEÑOS Y CONSTRUCCIONES INTEGRAL SEFER</t>
  </si>
  <si>
    <t>MANTENIMIENTO MINERD</t>
  </si>
  <si>
    <t>FACT. A010010011500000010</t>
  </si>
  <si>
    <t>GRUPO ASTRO</t>
  </si>
  <si>
    <t>GREENBERRY SERVICES</t>
  </si>
  <si>
    <t>D ORQUIDEA MUEBLES Y PARTES EN MADERA</t>
  </si>
  <si>
    <t>FACT. A010010011500000249</t>
  </si>
  <si>
    <t>CIVIL GROUP</t>
  </si>
  <si>
    <t>CUB.01 CONTR.#465</t>
  </si>
  <si>
    <t>CUB.01 CONTR.#0707-14</t>
  </si>
  <si>
    <t>COMPAÑÍA CONSTRUCTORA SORMA</t>
  </si>
  <si>
    <t>CUB.01 CONTR.#1153-15</t>
  </si>
  <si>
    <t xml:space="preserve">ROSANNA MARGARITA CORTORREAL </t>
  </si>
  <si>
    <t>CUB.04 CONTR.#121-14</t>
  </si>
  <si>
    <t>JHOANDRY SANTANA CASTILLO</t>
  </si>
  <si>
    <t>FACT. A010010011500000150</t>
  </si>
  <si>
    <t>ALMUERZO Y CENA</t>
  </si>
  <si>
    <t xml:space="preserve">CUB.02 Y ADICIONAL </t>
  </si>
  <si>
    <t>LUCIA CRISTINA COSTE VASQUEZ</t>
  </si>
  <si>
    <t>CUB.03 CONTR.#0619-15</t>
  </si>
  <si>
    <t xml:space="preserve">ING. ROBERTO VASQUEZ SAMUEL </t>
  </si>
  <si>
    <t>FACT. A010010011500000585</t>
  </si>
  <si>
    <t>CUB.04 CONTR.# 586-14</t>
  </si>
  <si>
    <t>COMPAÑÍA DECO MARMOL Y CONSTRUCCIONES</t>
  </si>
  <si>
    <t>CUB.05 CONTR.#0742 Y ADENDA #01 1012</t>
  </si>
  <si>
    <t>CONSTRUCCIONES ELECTRO-CIVIL R &amp; R</t>
  </si>
  <si>
    <t>CONV.0304-2</t>
  </si>
  <si>
    <t xml:space="preserve">GABINETE SOCIAL DE LA PRESIDENCIA </t>
  </si>
  <si>
    <t>SEGUNDO PAGO CONV.0304</t>
  </si>
  <si>
    <t>ADQUISION BATERIAS</t>
  </si>
  <si>
    <t>FACT. A010010011500000030- 31  (SALDO)</t>
  </si>
  <si>
    <t>FACT. A010010011500000199</t>
  </si>
  <si>
    <t>FACT.A010010011500000034</t>
  </si>
  <si>
    <t>ALMUERZO</t>
  </si>
  <si>
    <t>FACT.A010010011500000241</t>
  </si>
  <si>
    <t>FACT. A010010011500000492-494-495-496-497</t>
  </si>
  <si>
    <t>D &amp; H SERVICIOS DE MECANICA EN GENERAL SRL</t>
  </si>
  <si>
    <t>FACT. A010010011500000566</t>
  </si>
  <si>
    <t>SUPLIGENSA</t>
  </si>
  <si>
    <t>ADQUISICION EQUIPOS AUDIOVISUALES</t>
  </si>
  <si>
    <t xml:space="preserve">EDITORA ALFA Y OMEGA </t>
  </si>
  <si>
    <t>FACT. A010010011500000669</t>
  </si>
  <si>
    <t>LIBROS DE TEXTO</t>
  </si>
  <si>
    <t>CUB.12 ADICIONAL CONTR.#0605</t>
  </si>
  <si>
    <t>CONSTRUCCIONES BAG</t>
  </si>
  <si>
    <t>FACT.A010010031500052217</t>
  </si>
  <si>
    <t>POLIZA 2-2-502-0226658 PERIODO 10/05/2017-06/05/2018</t>
  </si>
  <si>
    <t>FACT. A010010011500000146</t>
  </si>
  <si>
    <t>MARGARITA  MEDINA TALLER MANOS CREATIVAS</t>
  </si>
  <si>
    <t>CUB.02 CONTR.#1178-15</t>
  </si>
  <si>
    <t>JOSE RAMON GARCIA BAEZ</t>
  </si>
  <si>
    <t>CUB.03 CONTR.#1191-15</t>
  </si>
  <si>
    <t xml:space="preserve">ING. ERIC OCTAVIO SALAZAR MARIZAN </t>
  </si>
  <si>
    <t>CUB.04 CONTR.#2699-2017</t>
  </si>
  <si>
    <t xml:space="preserve">COMPAÑÍA INVERSIONES FERNANDEZ BELTRE </t>
  </si>
  <si>
    <t>FACT. A010010011500000248</t>
  </si>
  <si>
    <t>ALQUILER SILLAS Y MESAS</t>
  </si>
  <si>
    <t>SERVICIOS ALMUERZO</t>
  </si>
  <si>
    <t>FACT. A010010011500000423</t>
  </si>
  <si>
    <t xml:space="preserve">MANTENIMIENTO DE VEHICULOS </t>
  </si>
  <si>
    <t>BANDERA GLOBAL</t>
  </si>
  <si>
    <t>COMPRA BANDERAS INSTITUCIONALES</t>
  </si>
  <si>
    <t>FACT. A010010011500000201</t>
  </si>
  <si>
    <t>SERVICIO ALIMENTACION Y ALOJAMIENTO</t>
  </si>
  <si>
    <t>FACT. A010010011500000081</t>
  </si>
  <si>
    <t>ADQUISICON EQUIPOS TECNOLOGICOS</t>
  </si>
  <si>
    <t>FACT. CORRESP. MES NOVIEMBRE 2017</t>
  </si>
  <si>
    <t>CUB.01 CONTR.#0261</t>
  </si>
  <si>
    <t>BUENO QUEZADA Y ASOC.</t>
  </si>
  <si>
    <t>CUB.01 CONTR.#255</t>
  </si>
  <si>
    <t>CONSTRUSA</t>
  </si>
  <si>
    <t>FACT.A010010031500052299</t>
  </si>
  <si>
    <t>POLIZA 2-2-502-0226658 PERIODO 11/05/2017-06/05/2018</t>
  </si>
  <si>
    <t>FACT.A010010031500052267</t>
  </si>
  <si>
    <t>FACT.A01001001150000059</t>
  </si>
  <si>
    <t>FACT.A010010031500044492</t>
  </si>
  <si>
    <t>POLIZA 2-2-502-0169342 PERIODO 30/01/2016-30/01/2017</t>
  </si>
  <si>
    <t>FACT.A010010031500046840</t>
  </si>
  <si>
    <t>POLIZA 2-2-502-0048116 PERIODO 14/07/2016-14/07/2017</t>
  </si>
  <si>
    <t>FACT. A010010011500000008</t>
  </si>
  <si>
    <t>FACTURA CORRESPONDIENTE AL MES DE DICIEMBRE DEL AÑO 2017</t>
  </si>
  <si>
    <t>FACT. A010010011501939078</t>
  </si>
  <si>
    <t>CLARO</t>
  </si>
  <si>
    <t>FACT. A010010011500312929 (TOTAL OP 3,233,138.24)</t>
  </si>
  <si>
    <t>FACT.A010010031500052931</t>
  </si>
  <si>
    <t>POLIZA 2-2-502-0226658 PERIODO 27/06/2017-06/05/2018</t>
  </si>
  <si>
    <t>FACT.A010010031500049371</t>
  </si>
  <si>
    <t>POLIZA 2-2-502-0106377 PERIODO 05/11/2016-05/11/2017</t>
  </si>
  <si>
    <t>FACT. A260010051500010462</t>
  </si>
  <si>
    <t>ALTICE</t>
  </si>
  <si>
    <t>INVERSIONES CAMPOFELICE DI ROCELLA</t>
  </si>
  <si>
    <t>ADQUISICION LIBROS Y MANUALES</t>
  </si>
  <si>
    <t>FACT. A010010011500000352</t>
  </si>
  <si>
    <t>INVERSIONES WILENU</t>
  </si>
  <si>
    <t>COMPRA T SHIRT</t>
  </si>
  <si>
    <t>FACT. A260010051500010546 (TOTAL OP$1,318,615.64)</t>
  </si>
  <si>
    <t>FACT. A01001003150002411</t>
  </si>
  <si>
    <t>POLIZA 2-2-502-0226658 PERIODO 23/05/2017-06/05/2018</t>
  </si>
  <si>
    <t>FACT. A01001003150002499</t>
  </si>
  <si>
    <t>POLIZA 2-2-502-0226658 PERIODO 26/05/2017-06/05/2018</t>
  </si>
  <si>
    <t>FACT. A010010031500052468</t>
  </si>
  <si>
    <t>POLIZA 2-2-502-0226658 PERIODO 25/05/2017-06/05/2018</t>
  </si>
  <si>
    <t>FACT. A010010031500052297</t>
  </si>
  <si>
    <t>FACT. A010010031500053160</t>
  </si>
  <si>
    <t>POLIZA 2-2-502-0226658 PERIODO 10/07/2017-06/05/2018</t>
  </si>
  <si>
    <t>CAASD ZONA ORIENTAL</t>
  </si>
  <si>
    <t>FACT. 30030011500007959</t>
  </si>
  <si>
    <t>EDITORA LISTIN DIARIO</t>
  </si>
  <si>
    <t>FACT. A010010031500052351</t>
  </si>
  <si>
    <t>POLIZA 2-2-502-0226658 PERIODO 16/05/2017-06/05/2018</t>
  </si>
  <si>
    <t>FACT. A010010031500049634</t>
  </si>
  <si>
    <t>POLIZA 2-2-503-0219397 PERIODO 05/11/2016-05/11/2017</t>
  </si>
  <si>
    <t>FACT. A010010031500047065</t>
  </si>
  <si>
    <t>POLIZA 2-2-503-0171923 PERIODO 14/07/2016-14/07/2017</t>
  </si>
  <si>
    <t>FACT. A010010031500053159</t>
  </si>
  <si>
    <t>ADQUISICION MATERIALES ARTESANALES</t>
  </si>
  <si>
    <t>FACT. A010010011500312931</t>
  </si>
  <si>
    <t>FACT. A010010011500009177</t>
  </si>
  <si>
    <t xml:space="preserve">SIGMA </t>
  </si>
  <si>
    <t>FACT. A010010011500000179</t>
  </si>
  <si>
    <t>FACT. A030010011500010091</t>
  </si>
  <si>
    <t>ADQUISICON TABLETAS Y USB</t>
  </si>
  <si>
    <t>CONCEPCION GONZALEZ PEREZ</t>
  </si>
  <si>
    <t>FACT. A260010051500010426-429-445-465</t>
  </si>
  <si>
    <t>FACT. A010010031500044526</t>
  </si>
  <si>
    <t>POLIZA 2-2-503-0171923 PERIODO 02/02/2016-02/02/2017</t>
  </si>
  <si>
    <t>FACT. A010010031500037488</t>
  </si>
  <si>
    <t>POLIZA 2-2-502-0173781 PERIODO 15/12/2014-26/03/2015</t>
  </si>
  <si>
    <t>FACT. CORRESP. MES DICIEMBRE 2017</t>
  </si>
  <si>
    <t>FACT. A010010011500010547</t>
  </si>
  <si>
    <t>INVERSIONES MIGS</t>
  </si>
  <si>
    <t>FACT. A010010011501610425</t>
  </si>
  <si>
    <t>CLUSTER DEL MUEBLE DE SANTIAGO</t>
  </si>
  <si>
    <t>ANY BUSINESS</t>
  </si>
  <si>
    <t>CUB.07 CONTR. 1278</t>
  </si>
  <si>
    <t>CONSORCIO SOLSANIT</t>
  </si>
  <si>
    <t>FECHA LIMITE DE PAGO</t>
  </si>
  <si>
    <t>PREPARADO POR:</t>
  </si>
  <si>
    <t>AUTORIZADO POR:</t>
  </si>
  <si>
    <t>STEFANY  GUZMAN JIMENEZ</t>
  </si>
  <si>
    <t>RAFAEL ESTEBAN MARTINEZ ESTRELLA</t>
  </si>
  <si>
    <t>PEDRO RAFAEL GARCIA DURAN</t>
  </si>
  <si>
    <t>Director</t>
  </si>
  <si>
    <t>Contadores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</si>
</sst>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Border="0" applyProtection="0"/>
  </cellStyleXfs>
  <cellXfs count="8">
    <xf numFmtId="0" fontId="0" fillId="0" borderId="0" xfId="0"/>
    <xf numFmtId="0" fontId="0" fillId="0" borderId="0" xfId="0" applyFill="1"/>
    <xf numFmtId="0" fontId="3" fillId="0" borderId="0" xfId="0" applyFont="1"/>
    <xf numFmtId="0" fontId="0" fillId="0" borderId="0" xfId="0" applyFont="1" applyFill="1"/>
    <xf numFmtId="0" fontId="2" fillId="0" borderId="0" xfId="0" applyFont="1"/>
    <xf numFmtId="0" fontId="0" fillId="0" borderId="0" xfId="0" applyFont="1"/>
    <xf numFmtId="0" fontId="0" fillId="2" borderId="0" xfId="0" applyFill="1"/>
    <xf numFmtId="0" fontId="0" fillId="2" borderId="0" xfId="0" applyFont="1" applyFill="1"/>
  </cellXfs>
  <cellStyles count="2">
    <cellStyle name="Normal" xfId="0" builtinId="0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43"/>
  <sheetViews>
    <sheetView tabSelected="1" zoomScale="90" zoomScaleNormal="90" workbookViewId="0">
      <selection activeCell="K2" sqref="K2"/>
    </sheetView>
  </sheetViews>
  <sheetFormatPr baseColWidth="10" defaultRowHeight="15" x14ac:dyDescent="0.25"/>
  <cols>
    <col min="1" max="1" width="49.7109375" customWidth="1"/>
    <col min="2" max="2" width="51.28515625" customWidth="1"/>
    <col min="3" max="3" width="34.28515625" customWidth="1"/>
    <col min="4" max="4" width="5" customWidth="1"/>
    <col min="5" max="5" width="3.5703125" customWidth="1"/>
    <col min="6" max="6" width="4.42578125" customWidth="1"/>
    <col min="7" max="7" width="3.28515625" customWidth="1"/>
    <col min="8" max="8" width="4" customWidth="1"/>
    <col min="9" max="9" width="3.28515625" customWidth="1"/>
    <col min="10" max="10" width="17.7109375" customWidth="1"/>
    <col min="11" max="11" width="11.42578125" customWidth="1"/>
  </cols>
  <sheetData>
    <row r="1" spans="1:12" x14ac:dyDescent="0.25">
      <c r="A1" t="s">
        <v>462</v>
      </c>
      <c r="B1" t="s">
        <v>1180</v>
      </c>
      <c r="C1" t="s">
        <v>463</v>
      </c>
      <c r="E1" t="s">
        <v>1</v>
      </c>
      <c r="F1" t="s">
        <v>2</v>
      </c>
      <c r="G1" t="s">
        <v>3</v>
      </c>
      <c r="H1" t="s">
        <v>4</v>
      </c>
      <c r="I1" t="s">
        <v>5</v>
      </c>
      <c r="J1" t="s">
        <v>6</v>
      </c>
      <c r="K1" t="s">
        <v>7</v>
      </c>
      <c r="L1" t="s">
        <v>1538</v>
      </c>
    </row>
    <row r="2" spans="1:12" x14ac:dyDescent="0.25">
      <c r="B2" t="s">
        <v>8</v>
      </c>
      <c r="D2" t="s">
        <v>1</v>
      </c>
      <c r="J2">
        <f>SUMIF(D:D,"S",J:J)</f>
        <v>2239524129.9970002</v>
      </c>
      <c r="K2" t="s">
        <v>9</v>
      </c>
    </row>
    <row r="3" spans="1:12" x14ac:dyDescent="0.25">
      <c r="B3" t="s">
        <v>40</v>
      </c>
      <c r="D3" t="s">
        <v>4</v>
      </c>
      <c r="E3" t="s">
        <v>13</v>
      </c>
      <c r="F3" t="s">
        <v>11</v>
      </c>
      <c r="G3" t="s">
        <v>11</v>
      </c>
      <c r="H3">
        <v>5</v>
      </c>
      <c r="I3" t="s">
        <v>11</v>
      </c>
      <c r="J3">
        <f>SUM(J4:J26)</f>
        <v>8273649.79</v>
      </c>
    </row>
    <row r="4" spans="1:12" s="1" customFormat="1" x14ac:dyDescent="0.25">
      <c r="A4" t="s">
        <v>1089</v>
      </c>
      <c r="B4" t="s">
        <v>503</v>
      </c>
      <c r="C4" t="s">
        <v>504</v>
      </c>
      <c r="D4" t="s">
        <v>10</v>
      </c>
      <c r="E4">
        <v>2</v>
      </c>
      <c r="F4">
        <v>1</v>
      </c>
      <c r="G4">
        <v>1</v>
      </c>
      <c r="H4">
        <v>5</v>
      </c>
      <c r="I4">
        <v>1</v>
      </c>
      <c r="J4">
        <v>278695.36</v>
      </c>
      <c r="K4">
        <v>41625</v>
      </c>
      <c r="L4">
        <f>+K4+90</f>
        <v>41715</v>
      </c>
    </row>
    <row r="5" spans="1:12" s="1" customFormat="1" x14ac:dyDescent="0.25">
      <c r="A5" t="s">
        <v>505</v>
      </c>
      <c r="B5" t="s">
        <v>506</v>
      </c>
      <c r="C5" t="s">
        <v>504</v>
      </c>
      <c r="D5" t="s">
        <v>10</v>
      </c>
      <c r="E5">
        <v>2</v>
      </c>
      <c r="F5">
        <v>1</v>
      </c>
      <c r="G5">
        <v>1</v>
      </c>
      <c r="H5">
        <v>5</v>
      </c>
      <c r="I5">
        <v>1</v>
      </c>
      <c r="J5">
        <v>66796.070000000007</v>
      </c>
      <c r="K5">
        <v>74474</v>
      </c>
      <c r="L5">
        <f t="shared" ref="L5:L68" si="0">+K5+90</f>
        <v>74564</v>
      </c>
    </row>
    <row r="6" spans="1:12" s="1" customFormat="1" x14ac:dyDescent="0.25">
      <c r="A6" t="s">
        <v>507</v>
      </c>
      <c r="B6" t="s">
        <v>508</v>
      </c>
      <c r="C6" t="s">
        <v>504</v>
      </c>
      <c r="D6" t="s">
        <v>10</v>
      </c>
      <c r="E6">
        <v>2</v>
      </c>
      <c r="F6">
        <v>1</v>
      </c>
      <c r="G6">
        <v>1</v>
      </c>
      <c r="H6">
        <v>5</v>
      </c>
      <c r="I6">
        <v>1</v>
      </c>
      <c r="J6">
        <v>674104.69</v>
      </c>
      <c r="K6">
        <v>41577</v>
      </c>
      <c r="L6">
        <f t="shared" si="0"/>
        <v>41667</v>
      </c>
    </row>
    <row r="7" spans="1:12" s="1" customFormat="1" x14ac:dyDescent="0.25">
      <c r="A7" t="s">
        <v>509</v>
      </c>
      <c r="B7" t="s">
        <v>510</v>
      </c>
      <c r="C7" t="s">
        <v>504</v>
      </c>
      <c r="D7" t="s">
        <v>10</v>
      </c>
      <c r="E7">
        <v>2</v>
      </c>
      <c r="F7">
        <v>1</v>
      </c>
      <c r="G7">
        <v>1</v>
      </c>
      <c r="H7">
        <v>5</v>
      </c>
      <c r="I7">
        <v>1</v>
      </c>
      <c r="J7">
        <v>71988.92</v>
      </c>
      <c r="K7">
        <v>41606</v>
      </c>
      <c r="L7">
        <f t="shared" si="0"/>
        <v>41696</v>
      </c>
    </row>
    <row r="8" spans="1:12" s="1" customFormat="1" x14ac:dyDescent="0.25">
      <c r="A8" t="s">
        <v>511</v>
      </c>
      <c r="B8" t="s">
        <v>512</v>
      </c>
      <c r="C8" t="s">
        <v>504</v>
      </c>
      <c r="D8" t="s">
        <v>10</v>
      </c>
      <c r="E8">
        <v>2</v>
      </c>
      <c r="F8">
        <v>1</v>
      </c>
      <c r="G8">
        <v>1</v>
      </c>
      <c r="H8">
        <v>5</v>
      </c>
      <c r="I8">
        <v>1</v>
      </c>
      <c r="J8">
        <v>3523.9</v>
      </c>
      <c r="K8">
        <v>41556</v>
      </c>
      <c r="L8">
        <f t="shared" si="0"/>
        <v>41646</v>
      </c>
    </row>
    <row r="9" spans="1:12" s="1" customFormat="1" x14ac:dyDescent="0.25">
      <c r="A9" t="s">
        <v>513</v>
      </c>
      <c r="B9" t="s">
        <v>514</v>
      </c>
      <c r="C9" t="s">
        <v>504</v>
      </c>
      <c r="D9" t="s">
        <v>10</v>
      </c>
      <c r="E9">
        <v>2</v>
      </c>
      <c r="F9">
        <v>1</v>
      </c>
      <c r="G9">
        <v>1</v>
      </c>
      <c r="H9">
        <v>5</v>
      </c>
      <c r="I9">
        <v>1</v>
      </c>
      <c r="J9">
        <v>122427.32</v>
      </c>
      <c r="K9">
        <v>41625</v>
      </c>
      <c r="L9">
        <f t="shared" si="0"/>
        <v>41715</v>
      </c>
    </row>
    <row r="10" spans="1:12" s="1" customFormat="1" x14ac:dyDescent="0.25">
      <c r="A10" t="s">
        <v>515</v>
      </c>
      <c r="B10" t="s">
        <v>516</v>
      </c>
      <c r="C10" t="s">
        <v>504</v>
      </c>
      <c r="D10" t="s">
        <v>10</v>
      </c>
      <c r="E10">
        <v>2</v>
      </c>
      <c r="F10">
        <v>1</v>
      </c>
      <c r="G10">
        <v>1</v>
      </c>
      <c r="H10">
        <v>5</v>
      </c>
      <c r="I10">
        <v>1</v>
      </c>
      <c r="J10">
        <v>220793.63</v>
      </c>
      <c r="K10">
        <v>41625</v>
      </c>
      <c r="L10">
        <f t="shared" si="0"/>
        <v>41715</v>
      </c>
    </row>
    <row r="11" spans="1:12" s="1" customFormat="1" x14ac:dyDescent="0.25">
      <c r="A11" t="s">
        <v>517</v>
      </c>
      <c r="B11" t="s">
        <v>518</v>
      </c>
      <c r="C11" t="s">
        <v>504</v>
      </c>
      <c r="D11" t="s">
        <v>10</v>
      </c>
      <c r="E11">
        <v>2</v>
      </c>
      <c r="F11">
        <v>1</v>
      </c>
      <c r="G11">
        <v>1</v>
      </c>
      <c r="H11">
        <v>5</v>
      </c>
      <c r="I11">
        <v>1</v>
      </c>
      <c r="J11">
        <v>62288.1</v>
      </c>
      <c r="K11">
        <v>41695</v>
      </c>
      <c r="L11">
        <f t="shared" si="0"/>
        <v>41785</v>
      </c>
    </row>
    <row r="12" spans="1:12" s="1" customFormat="1" x14ac:dyDescent="0.25">
      <c r="A12" t="s">
        <v>519</v>
      </c>
      <c r="B12" t="s">
        <v>520</v>
      </c>
      <c r="C12" t="s">
        <v>504</v>
      </c>
      <c r="D12" t="s">
        <v>10</v>
      </c>
      <c r="E12">
        <v>2</v>
      </c>
      <c r="F12">
        <v>1</v>
      </c>
      <c r="G12">
        <v>1</v>
      </c>
      <c r="H12">
        <v>5</v>
      </c>
      <c r="I12">
        <v>1</v>
      </c>
      <c r="J12">
        <v>73044.89</v>
      </c>
      <c r="K12">
        <v>41625</v>
      </c>
      <c r="L12">
        <f t="shared" si="0"/>
        <v>41715</v>
      </c>
    </row>
    <row r="13" spans="1:12" s="1" customFormat="1" x14ac:dyDescent="0.25">
      <c r="A13" t="s">
        <v>521</v>
      </c>
      <c r="B13" t="s">
        <v>522</v>
      </c>
      <c r="C13" t="s">
        <v>504</v>
      </c>
      <c r="D13" t="s">
        <v>10</v>
      </c>
      <c r="E13">
        <v>2</v>
      </c>
      <c r="F13">
        <v>1</v>
      </c>
      <c r="G13">
        <v>1</v>
      </c>
      <c r="H13">
        <v>5</v>
      </c>
      <c r="I13">
        <v>1</v>
      </c>
      <c r="J13">
        <v>861191.18</v>
      </c>
      <c r="K13">
        <v>41636</v>
      </c>
      <c r="L13">
        <f t="shared" si="0"/>
        <v>41726</v>
      </c>
    </row>
    <row r="14" spans="1:12" s="1" customFormat="1" x14ac:dyDescent="0.25">
      <c r="A14" t="s">
        <v>523</v>
      </c>
      <c r="B14" t="s">
        <v>524</v>
      </c>
      <c r="C14" t="s">
        <v>504</v>
      </c>
      <c r="D14" t="s">
        <v>10</v>
      </c>
      <c r="E14">
        <v>2</v>
      </c>
      <c r="F14">
        <v>1</v>
      </c>
      <c r="G14">
        <v>1</v>
      </c>
      <c r="H14">
        <v>5</v>
      </c>
      <c r="I14">
        <v>1</v>
      </c>
      <c r="J14">
        <v>255426.57</v>
      </c>
      <c r="K14">
        <v>41625</v>
      </c>
      <c r="L14">
        <f t="shared" si="0"/>
        <v>41715</v>
      </c>
    </row>
    <row r="15" spans="1:12" s="1" customFormat="1" x14ac:dyDescent="0.25">
      <c r="A15" t="s">
        <v>525</v>
      </c>
      <c r="B15" t="s">
        <v>526</v>
      </c>
      <c r="C15" t="s">
        <v>504</v>
      </c>
      <c r="D15" t="s">
        <v>10</v>
      </c>
      <c r="E15">
        <v>2</v>
      </c>
      <c r="F15">
        <v>1</v>
      </c>
      <c r="G15">
        <v>1</v>
      </c>
      <c r="H15">
        <v>5</v>
      </c>
      <c r="I15">
        <v>1</v>
      </c>
      <c r="J15">
        <v>737936.69</v>
      </c>
      <c r="K15">
        <v>41636</v>
      </c>
      <c r="L15">
        <f t="shared" si="0"/>
        <v>41726</v>
      </c>
    </row>
    <row r="16" spans="1:12" s="1" customFormat="1" x14ac:dyDescent="0.25">
      <c r="A16" t="s">
        <v>527</v>
      </c>
      <c r="B16" t="s">
        <v>528</v>
      </c>
      <c r="C16" t="s">
        <v>504</v>
      </c>
      <c r="D16" t="s">
        <v>10</v>
      </c>
      <c r="E16">
        <v>2</v>
      </c>
      <c r="F16">
        <v>1</v>
      </c>
      <c r="G16">
        <v>1</v>
      </c>
      <c r="H16">
        <v>5</v>
      </c>
      <c r="I16">
        <v>1</v>
      </c>
      <c r="J16">
        <v>9446.24</v>
      </c>
      <c r="K16">
        <v>41606</v>
      </c>
      <c r="L16">
        <f t="shared" si="0"/>
        <v>41696</v>
      </c>
    </row>
    <row r="17" spans="1:12" s="1" customFormat="1" x14ac:dyDescent="0.25">
      <c r="A17" t="s">
        <v>529</v>
      </c>
      <c r="B17" t="s">
        <v>530</v>
      </c>
      <c r="C17" t="s">
        <v>504</v>
      </c>
      <c r="D17" t="s">
        <v>10</v>
      </c>
      <c r="E17">
        <v>2</v>
      </c>
      <c r="F17">
        <v>1</v>
      </c>
      <c r="G17">
        <v>1</v>
      </c>
      <c r="H17">
        <v>5</v>
      </c>
      <c r="I17">
        <v>1</v>
      </c>
      <c r="J17">
        <v>94540.87</v>
      </c>
      <c r="K17">
        <v>41636</v>
      </c>
      <c r="L17">
        <f t="shared" si="0"/>
        <v>41726</v>
      </c>
    </row>
    <row r="18" spans="1:12" s="1" customFormat="1" x14ac:dyDescent="0.25">
      <c r="A18" t="s">
        <v>531</v>
      </c>
      <c r="B18" t="s">
        <v>532</v>
      </c>
      <c r="C18" t="s">
        <v>504</v>
      </c>
      <c r="D18" t="s">
        <v>10</v>
      </c>
      <c r="E18">
        <v>2</v>
      </c>
      <c r="F18">
        <v>1</v>
      </c>
      <c r="G18">
        <v>1</v>
      </c>
      <c r="H18">
        <v>5</v>
      </c>
      <c r="I18">
        <v>1</v>
      </c>
      <c r="J18">
        <v>550592.39</v>
      </c>
      <c r="K18">
        <v>41639</v>
      </c>
      <c r="L18">
        <f t="shared" si="0"/>
        <v>41729</v>
      </c>
    </row>
    <row r="19" spans="1:12" s="1" customFormat="1" x14ac:dyDescent="0.25">
      <c r="A19" t="s">
        <v>533</v>
      </c>
      <c r="B19" t="s">
        <v>534</v>
      </c>
      <c r="C19" t="s">
        <v>504</v>
      </c>
      <c r="D19" t="s">
        <v>10</v>
      </c>
      <c r="E19">
        <v>2</v>
      </c>
      <c r="F19">
        <v>1</v>
      </c>
      <c r="G19">
        <v>1</v>
      </c>
      <c r="H19">
        <v>5</v>
      </c>
      <c r="I19">
        <v>1</v>
      </c>
      <c r="J19">
        <v>506119.06</v>
      </c>
      <c r="K19">
        <v>41556</v>
      </c>
      <c r="L19">
        <f t="shared" si="0"/>
        <v>41646</v>
      </c>
    </row>
    <row r="20" spans="1:12" s="1" customFormat="1" ht="15" customHeight="1" x14ac:dyDescent="0.25">
      <c r="A20" t="s">
        <v>535</v>
      </c>
      <c r="B20" t="s">
        <v>536</v>
      </c>
      <c r="C20" t="s">
        <v>504</v>
      </c>
      <c r="D20" t="s">
        <v>10</v>
      </c>
      <c r="E20">
        <v>2</v>
      </c>
      <c r="F20">
        <v>1</v>
      </c>
      <c r="G20">
        <v>1</v>
      </c>
      <c r="H20">
        <v>5</v>
      </c>
      <c r="I20">
        <v>1</v>
      </c>
      <c r="J20">
        <v>830641.44</v>
      </c>
      <c r="K20">
        <v>41638</v>
      </c>
      <c r="L20">
        <f t="shared" si="0"/>
        <v>41728</v>
      </c>
    </row>
    <row r="21" spans="1:12" s="1" customFormat="1" x14ac:dyDescent="0.25">
      <c r="A21" t="s">
        <v>537</v>
      </c>
      <c r="B21" t="s">
        <v>538</v>
      </c>
      <c r="C21" t="s">
        <v>504</v>
      </c>
      <c r="D21" t="s">
        <v>10</v>
      </c>
      <c r="E21">
        <v>2</v>
      </c>
      <c r="F21">
        <v>1</v>
      </c>
      <c r="G21">
        <v>1</v>
      </c>
      <c r="H21">
        <v>5</v>
      </c>
      <c r="I21">
        <v>1</v>
      </c>
      <c r="J21">
        <v>589942.04</v>
      </c>
      <c r="K21">
        <v>41695</v>
      </c>
      <c r="L21">
        <f t="shared" si="0"/>
        <v>41785</v>
      </c>
    </row>
    <row r="22" spans="1:12" s="1" customFormat="1" x14ac:dyDescent="0.25">
      <c r="A22" t="s">
        <v>539</v>
      </c>
      <c r="B22" t="s">
        <v>540</v>
      </c>
      <c r="C22" t="s">
        <v>504</v>
      </c>
      <c r="D22" t="s">
        <v>10</v>
      </c>
      <c r="E22">
        <v>2</v>
      </c>
      <c r="F22">
        <v>1</v>
      </c>
      <c r="G22">
        <v>1</v>
      </c>
      <c r="H22">
        <v>5</v>
      </c>
      <c r="I22">
        <v>1</v>
      </c>
      <c r="J22">
        <v>15248.95</v>
      </c>
      <c r="K22">
        <v>41695</v>
      </c>
      <c r="L22">
        <f t="shared" si="0"/>
        <v>41785</v>
      </c>
    </row>
    <row r="23" spans="1:12" s="1" customFormat="1" x14ac:dyDescent="0.25">
      <c r="A23" t="s">
        <v>541</v>
      </c>
      <c r="B23" t="s">
        <v>542</v>
      </c>
      <c r="C23" t="s">
        <v>504</v>
      </c>
      <c r="D23" t="s">
        <v>10</v>
      </c>
      <c r="E23">
        <v>2</v>
      </c>
      <c r="F23">
        <v>1</v>
      </c>
      <c r="G23">
        <v>1</v>
      </c>
      <c r="H23">
        <v>5</v>
      </c>
      <c r="I23">
        <v>1</v>
      </c>
      <c r="J23">
        <v>1287660.3600000001</v>
      </c>
      <c r="K23">
        <v>41639</v>
      </c>
      <c r="L23">
        <f t="shared" si="0"/>
        <v>41729</v>
      </c>
    </row>
    <row r="24" spans="1:12" s="1" customFormat="1" x14ac:dyDescent="0.25">
      <c r="A24" t="s">
        <v>543</v>
      </c>
      <c r="B24" t="s">
        <v>544</v>
      </c>
      <c r="C24" t="s">
        <v>504</v>
      </c>
      <c r="D24" t="s">
        <v>10</v>
      </c>
      <c r="E24">
        <v>2</v>
      </c>
      <c r="F24">
        <v>1</v>
      </c>
      <c r="G24">
        <v>1</v>
      </c>
      <c r="H24">
        <v>5</v>
      </c>
      <c r="I24">
        <v>1</v>
      </c>
      <c r="J24">
        <v>288125.55</v>
      </c>
      <c r="K24">
        <v>41625</v>
      </c>
      <c r="L24">
        <f t="shared" si="0"/>
        <v>41715</v>
      </c>
    </row>
    <row r="25" spans="1:12" x14ac:dyDescent="0.25">
      <c r="A25" t="s">
        <v>545</v>
      </c>
      <c r="B25" t="s">
        <v>546</v>
      </c>
      <c r="C25" t="s">
        <v>504</v>
      </c>
      <c r="D25" t="s">
        <v>10</v>
      </c>
      <c r="E25">
        <v>2</v>
      </c>
      <c r="F25">
        <v>1</v>
      </c>
      <c r="G25">
        <v>1</v>
      </c>
      <c r="H25">
        <v>5</v>
      </c>
      <c r="I25">
        <v>1</v>
      </c>
      <c r="J25">
        <v>329987.93</v>
      </c>
      <c r="K25">
        <v>41625</v>
      </c>
      <c r="L25">
        <f t="shared" si="0"/>
        <v>41715</v>
      </c>
    </row>
    <row r="26" spans="1:12" x14ac:dyDescent="0.25">
      <c r="A26" t="s">
        <v>547</v>
      </c>
      <c r="B26" t="s">
        <v>548</v>
      </c>
      <c r="C26" t="s">
        <v>504</v>
      </c>
      <c r="D26" t="s">
        <v>10</v>
      </c>
      <c r="E26">
        <v>2</v>
      </c>
      <c r="F26">
        <v>1</v>
      </c>
      <c r="G26">
        <v>1</v>
      </c>
      <c r="H26">
        <v>5</v>
      </c>
      <c r="I26">
        <v>1</v>
      </c>
      <c r="J26">
        <v>343127.64</v>
      </c>
      <c r="K26">
        <v>41556</v>
      </c>
      <c r="L26">
        <f t="shared" si="0"/>
        <v>41646</v>
      </c>
    </row>
    <row r="27" spans="1:12" s="6" customFormat="1" x14ac:dyDescent="0.25">
      <c r="A27" t="s">
        <v>40</v>
      </c>
      <c r="B27" t="s">
        <v>1168</v>
      </c>
      <c r="C27"/>
      <c r="D27" t="s">
        <v>4</v>
      </c>
      <c r="E27">
        <v>2</v>
      </c>
      <c r="F27">
        <v>2</v>
      </c>
      <c r="G27">
        <v>1</v>
      </c>
      <c r="H27">
        <v>1</v>
      </c>
      <c r="I27">
        <v>1</v>
      </c>
      <c r="J27">
        <f>SUM(J28:J28)</f>
        <v>87615</v>
      </c>
      <c r="K27"/>
      <c r="L27"/>
    </row>
    <row r="28" spans="1:12" x14ac:dyDescent="0.25">
      <c r="A28" t="s">
        <v>1177</v>
      </c>
      <c r="B28" t="s">
        <v>1169</v>
      </c>
      <c r="C28" t="s">
        <v>1170</v>
      </c>
      <c r="D28" t="s">
        <v>10</v>
      </c>
      <c r="E28">
        <v>2</v>
      </c>
      <c r="F28">
        <v>2</v>
      </c>
      <c r="G28">
        <v>1</v>
      </c>
      <c r="H28">
        <v>1</v>
      </c>
      <c r="I28">
        <v>1</v>
      </c>
      <c r="J28">
        <v>87615</v>
      </c>
      <c r="K28">
        <v>43052</v>
      </c>
      <c r="L28">
        <f t="shared" si="0"/>
        <v>43142</v>
      </c>
    </row>
    <row r="29" spans="1:12" s="6" customFormat="1" x14ac:dyDescent="0.25">
      <c r="A29" t="s">
        <v>40</v>
      </c>
      <c r="B29" t="s">
        <v>439</v>
      </c>
      <c r="C29"/>
      <c r="D29" t="s">
        <v>4</v>
      </c>
      <c r="E29">
        <v>2</v>
      </c>
      <c r="F29">
        <v>2</v>
      </c>
      <c r="G29">
        <v>1</v>
      </c>
      <c r="H29">
        <v>3</v>
      </c>
      <c r="I29"/>
      <c r="J29">
        <f>SUM(J30:J35)</f>
        <v>14573537.810000001</v>
      </c>
      <c r="K29"/>
      <c r="L29"/>
    </row>
    <row r="30" spans="1:12" x14ac:dyDescent="0.25">
      <c r="A30" t="s">
        <v>1136</v>
      </c>
      <c r="B30" t="s">
        <v>54</v>
      </c>
      <c r="D30" t="s">
        <v>10</v>
      </c>
      <c r="E30">
        <v>2</v>
      </c>
      <c r="F30">
        <v>2</v>
      </c>
      <c r="G30">
        <v>1</v>
      </c>
      <c r="H30">
        <v>3</v>
      </c>
      <c r="J30">
        <v>4115.59</v>
      </c>
      <c r="K30">
        <v>42528</v>
      </c>
      <c r="L30">
        <f t="shared" si="0"/>
        <v>42618</v>
      </c>
    </row>
    <row r="31" spans="1:12" x14ac:dyDescent="0.25">
      <c r="A31" t="s">
        <v>1483</v>
      </c>
      <c r="B31" t="s">
        <v>1484</v>
      </c>
      <c r="D31" t="s">
        <v>10</v>
      </c>
      <c r="E31">
        <v>2</v>
      </c>
      <c r="F31">
        <v>2</v>
      </c>
      <c r="G31">
        <v>1</v>
      </c>
      <c r="H31">
        <v>3</v>
      </c>
      <c r="J31">
        <v>9480327.0800000001</v>
      </c>
      <c r="K31">
        <v>43097</v>
      </c>
      <c r="L31">
        <f t="shared" si="0"/>
        <v>43187</v>
      </c>
    </row>
    <row r="32" spans="1:12" x14ac:dyDescent="0.25">
      <c r="A32" t="s">
        <v>1497</v>
      </c>
      <c r="B32" t="s">
        <v>1491</v>
      </c>
      <c r="D32" t="s">
        <v>10</v>
      </c>
      <c r="E32">
        <v>2</v>
      </c>
      <c r="F32">
        <v>2</v>
      </c>
      <c r="G32">
        <v>1</v>
      </c>
      <c r="H32">
        <v>3</v>
      </c>
      <c r="J32">
        <v>590899.43000000005</v>
      </c>
      <c r="K32">
        <v>43097</v>
      </c>
      <c r="L32">
        <f t="shared" si="0"/>
        <v>43187</v>
      </c>
    </row>
    <row r="33" spans="1:12" x14ac:dyDescent="0.25">
      <c r="A33" t="s">
        <v>1518</v>
      </c>
      <c r="B33" t="s">
        <v>1484</v>
      </c>
      <c r="D33" t="s">
        <v>10</v>
      </c>
      <c r="E33">
        <v>2</v>
      </c>
      <c r="F33">
        <v>2</v>
      </c>
      <c r="G33">
        <v>1</v>
      </c>
      <c r="H33">
        <v>3</v>
      </c>
      <c r="J33">
        <v>1264681.58</v>
      </c>
      <c r="K33">
        <v>43098</v>
      </c>
      <c r="L33">
        <f t="shared" si="0"/>
        <v>43188</v>
      </c>
    </row>
    <row r="34" spans="1:12" x14ac:dyDescent="0.25">
      <c r="A34" t="s">
        <v>1485</v>
      </c>
      <c r="B34" t="s">
        <v>1484</v>
      </c>
      <c r="D34" t="s">
        <v>10</v>
      </c>
      <c r="E34">
        <v>2</v>
      </c>
      <c r="F34">
        <v>2</v>
      </c>
      <c r="G34">
        <v>1</v>
      </c>
      <c r="H34">
        <v>3</v>
      </c>
      <c r="J34">
        <v>3229632.17</v>
      </c>
      <c r="K34">
        <v>43097</v>
      </c>
      <c r="L34">
        <f t="shared" si="0"/>
        <v>43187</v>
      </c>
    </row>
    <row r="35" spans="1:12" x14ac:dyDescent="0.25">
      <c r="A35" t="s">
        <v>1137</v>
      </c>
      <c r="B35" t="s">
        <v>54</v>
      </c>
      <c r="D35" t="s">
        <v>10</v>
      </c>
      <c r="E35">
        <v>2</v>
      </c>
      <c r="F35">
        <v>2</v>
      </c>
      <c r="G35">
        <v>1</v>
      </c>
      <c r="H35">
        <v>3</v>
      </c>
      <c r="J35">
        <v>3881.96</v>
      </c>
      <c r="K35">
        <v>42528</v>
      </c>
      <c r="L35">
        <f t="shared" si="0"/>
        <v>42618</v>
      </c>
    </row>
    <row r="36" spans="1:12" x14ac:dyDescent="0.25">
      <c r="B36" t="s">
        <v>55</v>
      </c>
      <c r="D36" t="s">
        <v>4</v>
      </c>
      <c r="E36">
        <v>2</v>
      </c>
      <c r="F36">
        <v>2</v>
      </c>
      <c r="G36">
        <v>1</v>
      </c>
      <c r="H36">
        <v>5</v>
      </c>
      <c r="J36">
        <f>SUM(J37:J45)</f>
        <v>9429852.709999999</v>
      </c>
    </row>
    <row r="37" spans="1:12" x14ac:dyDescent="0.25">
      <c r="A37" t="s">
        <v>1135</v>
      </c>
      <c r="B37" t="s">
        <v>54</v>
      </c>
      <c r="D37" t="s">
        <v>10</v>
      </c>
      <c r="E37">
        <v>2</v>
      </c>
      <c r="F37">
        <v>2</v>
      </c>
      <c r="G37">
        <v>1</v>
      </c>
      <c r="H37" t="s">
        <v>32</v>
      </c>
      <c r="J37">
        <v>3707.82</v>
      </c>
      <c r="K37">
        <v>42513</v>
      </c>
      <c r="L37">
        <f t="shared" si="0"/>
        <v>42603</v>
      </c>
    </row>
    <row r="38" spans="1:12" x14ac:dyDescent="0.25">
      <c r="A38" t="s">
        <v>1138</v>
      </c>
      <c r="B38" t="s">
        <v>54</v>
      </c>
      <c r="D38" t="s">
        <v>10</v>
      </c>
      <c r="E38">
        <v>2</v>
      </c>
      <c r="F38">
        <v>2</v>
      </c>
      <c r="G38">
        <v>1</v>
      </c>
      <c r="H38" t="s">
        <v>32</v>
      </c>
      <c r="J38">
        <v>3754.65</v>
      </c>
      <c r="K38">
        <v>42524</v>
      </c>
      <c r="L38">
        <f t="shared" si="0"/>
        <v>42614</v>
      </c>
    </row>
    <row r="39" spans="1:12" x14ac:dyDescent="0.25">
      <c r="A39" t="s">
        <v>1485</v>
      </c>
      <c r="B39" t="s">
        <v>1484</v>
      </c>
      <c r="D39" t="s">
        <v>10</v>
      </c>
      <c r="E39">
        <v>2</v>
      </c>
      <c r="F39">
        <v>2</v>
      </c>
      <c r="G39">
        <v>1</v>
      </c>
      <c r="H39">
        <v>5</v>
      </c>
      <c r="J39">
        <v>3506.07</v>
      </c>
      <c r="K39">
        <v>43097</v>
      </c>
      <c r="L39">
        <f t="shared" si="0"/>
        <v>43187</v>
      </c>
    </row>
    <row r="40" spans="1:12" x14ac:dyDescent="0.25">
      <c r="A40" t="s">
        <v>1497</v>
      </c>
      <c r="B40" t="s">
        <v>1491</v>
      </c>
      <c r="D40" t="s">
        <v>10</v>
      </c>
      <c r="E40">
        <v>2</v>
      </c>
      <c r="F40">
        <v>2</v>
      </c>
      <c r="G40">
        <v>1</v>
      </c>
      <c r="H40">
        <v>5</v>
      </c>
      <c r="J40">
        <v>727716.21</v>
      </c>
      <c r="K40">
        <v>43097</v>
      </c>
      <c r="L40">
        <f t="shared" si="0"/>
        <v>43187</v>
      </c>
    </row>
    <row r="41" spans="1:12" x14ac:dyDescent="0.25">
      <c r="A41" t="s">
        <v>1525</v>
      </c>
      <c r="B41" t="s">
        <v>1491</v>
      </c>
      <c r="D41" t="s">
        <v>10</v>
      </c>
      <c r="E41">
        <v>2</v>
      </c>
      <c r="F41">
        <v>2</v>
      </c>
      <c r="G41">
        <v>1</v>
      </c>
      <c r="H41">
        <v>5</v>
      </c>
      <c r="J41">
        <v>8677356.1600000001</v>
      </c>
      <c r="K41">
        <v>43098</v>
      </c>
      <c r="L41">
        <f t="shared" si="0"/>
        <v>43188</v>
      </c>
    </row>
    <row r="42" spans="1:12" x14ac:dyDescent="0.25">
      <c r="A42" t="s">
        <v>1490</v>
      </c>
      <c r="B42" t="s">
        <v>1491</v>
      </c>
      <c r="D42" t="s">
        <v>10</v>
      </c>
      <c r="E42">
        <v>2</v>
      </c>
      <c r="F42">
        <v>2</v>
      </c>
      <c r="G42">
        <v>1</v>
      </c>
      <c r="H42">
        <v>5</v>
      </c>
      <c r="J42">
        <v>2574</v>
      </c>
      <c r="K42">
        <v>43097</v>
      </c>
      <c r="L42">
        <f t="shared" si="0"/>
        <v>43187</v>
      </c>
    </row>
    <row r="43" spans="1:12" x14ac:dyDescent="0.25">
      <c r="A43" t="s">
        <v>1139</v>
      </c>
      <c r="B43" t="s">
        <v>54</v>
      </c>
      <c r="D43" t="s">
        <v>10</v>
      </c>
      <c r="E43">
        <v>2</v>
      </c>
      <c r="F43">
        <v>2</v>
      </c>
      <c r="G43">
        <v>1</v>
      </c>
      <c r="H43" t="s">
        <v>32</v>
      </c>
      <c r="J43">
        <v>2756.99</v>
      </c>
      <c r="K43">
        <v>42605</v>
      </c>
      <c r="L43">
        <f t="shared" si="0"/>
        <v>42695</v>
      </c>
    </row>
    <row r="44" spans="1:12" x14ac:dyDescent="0.25">
      <c r="A44" t="s">
        <v>1140</v>
      </c>
      <c r="B44" t="s">
        <v>54</v>
      </c>
      <c r="D44" t="s">
        <v>10</v>
      </c>
      <c r="E44">
        <v>2</v>
      </c>
      <c r="F44">
        <v>2</v>
      </c>
      <c r="G44">
        <v>1</v>
      </c>
      <c r="H44" t="s">
        <v>32</v>
      </c>
      <c r="J44">
        <v>4143.12</v>
      </c>
      <c r="K44">
        <v>42608</v>
      </c>
      <c r="L44">
        <f t="shared" si="0"/>
        <v>42698</v>
      </c>
    </row>
    <row r="45" spans="1:12" x14ac:dyDescent="0.25">
      <c r="A45" t="s">
        <v>1141</v>
      </c>
      <c r="B45" t="s">
        <v>54</v>
      </c>
      <c r="D45" t="s">
        <v>10</v>
      </c>
      <c r="E45">
        <v>2</v>
      </c>
      <c r="F45">
        <v>2</v>
      </c>
      <c r="G45">
        <v>1</v>
      </c>
      <c r="H45" t="s">
        <v>32</v>
      </c>
      <c r="J45">
        <v>4337.6899999999996</v>
      </c>
      <c r="K45">
        <v>42613</v>
      </c>
      <c r="L45">
        <f t="shared" si="0"/>
        <v>42703</v>
      </c>
    </row>
    <row r="46" spans="1:12" x14ac:dyDescent="0.25">
      <c r="B46" t="s">
        <v>57</v>
      </c>
      <c r="D46" t="s">
        <v>4</v>
      </c>
      <c r="E46">
        <v>2</v>
      </c>
      <c r="F46">
        <v>2</v>
      </c>
      <c r="G46">
        <v>1</v>
      </c>
      <c r="H46">
        <v>6</v>
      </c>
      <c r="I46" t="s">
        <v>13</v>
      </c>
      <c r="J46">
        <f>SUM(J47:J54)</f>
        <v>3781222.16</v>
      </c>
    </row>
    <row r="47" spans="1:12" x14ac:dyDescent="0.25">
      <c r="A47" t="s">
        <v>58</v>
      </c>
      <c r="B47" t="s">
        <v>12</v>
      </c>
      <c r="C47" t="s">
        <v>1121</v>
      </c>
      <c r="D47" t="s">
        <v>10</v>
      </c>
      <c r="E47">
        <v>2</v>
      </c>
      <c r="F47">
        <v>2</v>
      </c>
      <c r="G47">
        <v>1</v>
      </c>
      <c r="H47">
        <v>6</v>
      </c>
      <c r="I47" t="s">
        <v>13</v>
      </c>
      <c r="J47">
        <v>780455.17</v>
      </c>
      <c r="K47">
        <v>42448</v>
      </c>
      <c r="L47">
        <f t="shared" si="0"/>
        <v>42538</v>
      </c>
    </row>
    <row r="48" spans="1:12" x14ac:dyDescent="0.25">
      <c r="A48" t="s">
        <v>345</v>
      </c>
      <c r="B48" t="s">
        <v>12</v>
      </c>
      <c r="C48" t="s">
        <v>1121</v>
      </c>
      <c r="D48" t="s">
        <v>10</v>
      </c>
      <c r="E48">
        <v>2</v>
      </c>
      <c r="F48">
        <v>2</v>
      </c>
      <c r="G48">
        <v>1</v>
      </c>
      <c r="H48">
        <v>6</v>
      </c>
      <c r="I48" t="s">
        <v>13</v>
      </c>
      <c r="J48">
        <v>164721.96</v>
      </c>
      <c r="K48">
        <v>42821</v>
      </c>
      <c r="L48">
        <f t="shared" si="0"/>
        <v>42911</v>
      </c>
    </row>
    <row r="49" spans="1:12" x14ac:dyDescent="0.25">
      <c r="A49" t="s">
        <v>549</v>
      </c>
      <c r="B49" t="s">
        <v>401</v>
      </c>
      <c r="C49" t="s">
        <v>1121</v>
      </c>
      <c r="D49" t="s">
        <v>10</v>
      </c>
      <c r="E49">
        <v>2</v>
      </c>
      <c r="F49">
        <v>2</v>
      </c>
      <c r="G49">
        <v>1</v>
      </c>
      <c r="H49">
        <v>6</v>
      </c>
      <c r="I49" t="s">
        <v>13</v>
      </c>
      <c r="J49">
        <v>582838.30000000005</v>
      </c>
      <c r="K49">
        <v>42919</v>
      </c>
      <c r="L49">
        <f t="shared" si="0"/>
        <v>43009</v>
      </c>
    </row>
    <row r="50" spans="1:12" x14ac:dyDescent="0.25">
      <c r="A50" t="s">
        <v>1120</v>
      </c>
      <c r="B50" t="s">
        <v>59</v>
      </c>
      <c r="C50" t="s">
        <v>1121</v>
      </c>
      <c r="D50" t="s">
        <v>10</v>
      </c>
      <c r="E50">
        <v>2</v>
      </c>
      <c r="F50">
        <v>2</v>
      </c>
      <c r="G50">
        <v>1</v>
      </c>
      <c r="H50">
        <v>6</v>
      </c>
      <c r="I50">
        <v>2</v>
      </c>
      <c r="J50">
        <v>503603.62</v>
      </c>
      <c r="K50">
        <v>43005</v>
      </c>
      <c r="L50">
        <f t="shared" si="0"/>
        <v>43095</v>
      </c>
    </row>
    <row r="51" spans="1:12" x14ac:dyDescent="0.25">
      <c r="A51" t="s">
        <v>1247</v>
      </c>
      <c r="B51" t="s">
        <v>59</v>
      </c>
      <c r="C51" t="s">
        <v>1121</v>
      </c>
      <c r="D51" t="s">
        <v>10</v>
      </c>
      <c r="E51">
        <v>2</v>
      </c>
      <c r="F51">
        <v>2</v>
      </c>
      <c r="G51">
        <v>1</v>
      </c>
      <c r="H51">
        <v>6</v>
      </c>
      <c r="I51">
        <v>2</v>
      </c>
      <c r="J51">
        <v>337779.74</v>
      </c>
      <c r="K51">
        <v>43048</v>
      </c>
      <c r="L51">
        <f t="shared" si="0"/>
        <v>43138</v>
      </c>
    </row>
    <row r="52" spans="1:12" x14ac:dyDescent="0.25">
      <c r="A52" t="s">
        <v>1159</v>
      </c>
      <c r="B52" t="s">
        <v>59</v>
      </c>
      <c r="C52" t="s">
        <v>1121</v>
      </c>
      <c r="D52" t="s">
        <v>10</v>
      </c>
      <c r="E52">
        <v>2</v>
      </c>
      <c r="F52">
        <v>2</v>
      </c>
      <c r="G52">
        <v>1</v>
      </c>
      <c r="H52">
        <v>6</v>
      </c>
      <c r="I52">
        <v>2</v>
      </c>
      <c r="J52">
        <v>461234.61</v>
      </c>
      <c r="K52">
        <v>43034</v>
      </c>
      <c r="L52">
        <f t="shared" si="0"/>
        <v>43124</v>
      </c>
    </row>
    <row r="53" spans="1:12" x14ac:dyDescent="0.25">
      <c r="A53" t="s">
        <v>1274</v>
      </c>
      <c r="B53" t="s">
        <v>59</v>
      </c>
      <c r="C53" t="s">
        <v>1121</v>
      </c>
      <c r="D53" t="s">
        <v>10</v>
      </c>
      <c r="E53">
        <v>2</v>
      </c>
      <c r="F53">
        <v>2</v>
      </c>
      <c r="G53">
        <v>1</v>
      </c>
      <c r="H53">
        <v>6</v>
      </c>
      <c r="I53">
        <v>2</v>
      </c>
      <c r="J53">
        <v>466450.52</v>
      </c>
      <c r="K53">
        <v>43053</v>
      </c>
      <c r="L53">
        <f t="shared" si="0"/>
        <v>43143</v>
      </c>
    </row>
    <row r="54" spans="1:12" x14ac:dyDescent="0.25">
      <c r="A54" t="s">
        <v>457</v>
      </c>
      <c r="B54" t="s">
        <v>59</v>
      </c>
      <c r="C54" t="s">
        <v>1121</v>
      </c>
      <c r="D54" t="s">
        <v>10</v>
      </c>
      <c r="E54">
        <v>2</v>
      </c>
      <c r="F54">
        <v>2</v>
      </c>
      <c r="G54">
        <v>1</v>
      </c>
      <c r="H54">
        <v>6</v>
      </c>
      <c r="I54">
        <v>2</v>
      </c>
      <c r="J54">
        <v>484138.23999999999</v>
      </c>
      <c r="K54">
        <v>42965</v>
      </c>
      <c r="L54">
        <f t="shared" si="0"/>
        <v>43055</v>
      </c>
    </row>
    <row r="55" spans="1:12" s="2" customFormat="1" x14ac:dyDescent="0.25">
      <c r="A55"/>
      <c r="B55" t="s">
        <v>60</v>
      </c>
      <c r="C55"/>
      <c r="D55" t="s">
        <v>4</v>
      </c>
      <c r="E55">
        <v>2</v>
      </c>
      <c r="F55">
        <v>2</v>
      </c>
      <c r="G55">
        <v>1</v>
      </c>
      <c r="H55">
        <v>7</v>
      </c>
      <c r="I55">
        <v>0</v>
      </c>
      <c r="J55">
        <f>SUM(J56:J138)</f>
        <v>126782246.57000001</v>
      </c>
      <c r="K55"/>
      <c r="L55"/>
    </row>
    <row r="56" spans="1:12" s="2" customFormat="1" x14ac:dyDescent="0.25">
      <c r="A56"/>
      <c r="B56" t="s">
        <v>394</v>
      </c>
      <c r="C56" t="s">
        <v>498</v>
      </c>
      <c r="D56" t="s">
        <v>10</v>
      </c>
      <c r="E56">
        <v>2</v>
      </c>
      <c r="F56">
        <v>2</v>
      </c>
      <c r="G56">
        <v>1</v>
      </c>
      <c r="H56">
        <v>7</v>
      </c>
      <c r="I56">
        <v>0</v>
      </c>
      <c r="J56">
        <v>1376542</v>
      </c>
      <c r="K56">
        <v>41911</v>
      </c>
      <c r="L56">
        <f t="shared" si="0"/>
        <v>42001</v>
      </c>
    </row>
    <row r="57" spans="1:12" x14ac:dyDescent="0.25">
      <c r="B57" t="s">
        <v>394</v>
      </c>
      <c r="C57" t="s">
        <v>498</v>
      </c>
      <c r="D57" t="s">
        <v>10</v>
      </c>
      <c r="E57">
        <v>2</v>
      </c>
      <c r="F57">
        <v>2</v>
      </c>
      <c r="G57">
        <v>1</v>
      </c>
      <c r="H57">
        <v>7</v>
      </c>
      <c r="I57">
        <v>0</v>
      </c>
      <c r="J57">
        <v>555991</v>
      </c>
      <c r="K57">
        <v>42193</v>
      </c>
      <c r="L57">
        <f t="shared" si="0"/>
        <v>42283</v>
      </c>
    </row>
    <row r="58" spans="1:12" x14ac:dyDescent="0.25">
      <c r="B58" t="s">
        <v>394</v>
      </c>
      <c r="C58" t="s">
        <v>498</v>
      </c>
      <c r="D58" t="s">
        <v>10</v>
      </c>
      <c r="E58">
        <v>2</v>
      </c>
      <c r="F58">
        <v>2</v>
      </c>
      <c r="G58">
        <v>1</v>
      </c>
      <c r="H58">
        <v>7</v>
      </c>
      <c r="I58">
        <v>0</v>
      </c>
      <c r="J58">
        <v>548312</v>
      </c>
      <c r="K58">
        <v>42194</v>
      </c>
      <c r="L58">
        <f t="shared" si="0"/>
        <v>42284</v>
      </c>
    </row>
    <row r="59" spans="1:12" x14ac:dyDescent="0.25">
      <c r="B59" t="s">
        <v>394</v>
      </c>
      <c r="C59" t="s">
        <v>498</v>
      </c>
      <c r="D59" t="s">
        <v>10</v>
      </c>
      <c r="E59">
        <v>2</v>
      </c>
      <c r="F59">
        <v>2</v>
      </c>
      <c r="G59">
        <v>1</v>
      </c>
      <c r="H59">
        <v>7</v>
      </c>
      <c r="I59">
        <v>0</v>
      </c>
      <c r="J59">
        <v>555521</v>
      </c>
      <c r="K59">
        <v>42205</v>
      </c>
      <c r="L59">
        <f t="shared" si="0"/>
        <v>42295</v>
      </c>
    </row>
    <row r="60" spans="1:12" x14ac:dyDescent="0.25">
      <c r="B60" t="s">
        <v>394</v>
      </c>
      <c r="C60" t="s">
        <v>498</v>
      </c>
      <c r="D60" t="s">
        <v>10</v>
      </c>
      <c r="E60">
        <v>2</v>
      </c>
      <c r="F60">
        <v>2</v>
      </c>
      <c r="G60">
        <v>1</v>
      </c>
      <c r="H60">
        <v>7</v>
      </c>
      <c r="I60">
        <v>0</v>
      </c>
      <c r="J60">
        <v>1384963</v>
      </c>
      <c r="K60">
        <v>42193</v>
      </c>
      <c r="L60">
        <f t="shared" si="0"/>
        <v>42283</v>
      </c>
    </row>
    <row r="61" spans="1:12" x14ac:dyDescent="0.25">
      <c r="B61" t="s">
        <v>394</v>
      </c>
      <c r="C61" t="s">
        <v>498</v>
      </c>
      <c r="D61" t="s">
        <v>10</v>
      </c>
      <c r="E61">
        <v>2</v>
      </c>
      <c r="F61">
        <v>2</v>
      </c>
      <c r="G61">
        <v>1</v>
      </c>
      <c r="H61">
        <v>7</v>
      </c>
      <c r="I61">
        <v>0</v>
      </c>
      <c r="J61">
        <v>564144</v>
      </c>
      <c r="K61">
        <v>42194</v>
      </c>
      <c r="L61">
        <f t="shared" si="0"/>
        <v>42284</v>
      </c>
    </row>
    <row r="62" spans="1:12" x14ac:dyDescent="0.25">
      <c r="B62" t="s">
        <v>394</v>
      </c>
      <c r="C62" t="s">
        <v>498</v>
      </c>
      <c r="D62" t="s">
        <v>10</v>
      </c>
      <c r="E62">
        <v>2</v>
      </c>
      <c r="F62">
        <v>2</v>
      </c>
      <c r="G62">
        <v>1</v>
      </c>
      <c r="H62">
        <v>7</v>
      </c>
      <c r="I62">
        <v>0</v>
      </c>
      <c r="J62">
        <v>542623</v>
      </c>
      <c r="K62">
        <v>42192</v>
      </c>
      <c r="L62">
        <f t="shared" si="0"/>
        <v>42282</v>
      </c>
    </row>
    <row r="63" spans="1:12" x14ac:dyDescent="0.25">
      <c r="B63" t="s">
        <v>394</v>
      </c>
      <c r="C63" t="s">
        <v>498</v>
      </c>
      <c r="D63" t="s">
        <v>10</v>
      </c>
      <c r="E63">
        <v>2</v>
      </c>
      <c r="F63">
        <v>2</v>
      </c>
      <c r="G63">
        <v>1</v>
      </c>
      <c r="H63">
        <v>7</v>
      </c>
      <c r="I63">
        <v>0</v>
      </c>
      <c r="J63">
        <v>550210</v>
      </c>
      <c r="K63">
        <v>42193</v>
      </c>
      <c r="L63">
        <f t="shared" si="0"/>
        <v>42283</v>
      </c>
    </row>
    <row r="64" spans="1:12" x14ac:dyDescent="0.25">
      <c r="B64" t="s">
        <v>394</v>
      </c>
      <c r="C64" t="s">
        <v>498</v>
      </c>
      <c r="D64" t="s">
        <v>10</v>
      </c>
      <c r="E64">
        <v>2</v>
      </c>
      <c r="F64">
        <v>2</v>
      </c>
      <c r="G64">
        <v>1</v>
      </c>
      <c r="H64">
        <v>7</v>
      </c>
      <c r="I64">
        <v>0</v>
      </c>
      <c r="J64">
        <v>549548</v>
      </c>
      <c r="K64">
        <v>42235</v>
      </c>
      <c r="L64">
        <f t="shared" si="0"/>
        <v>42325</v>
      </c>
    </row>
    <row r="65" spans="1:12" x14ac:dyDescent="0.25">
      <c r="B65" t="s">
        <v>394</v>
      </c>
      <c r="C65" t="s">
        <v>498</v>
      </c>
      <c r="D65" t="s">
        <v>10</v>
      </c>
      <c r="E65">
        <v>2</v>
      </c>
      <c r="F65">
        <v>2</v>
      </c>
      <c r="G65">
        <v>1</v>
      </c>
      <c r="H65">
        <v>7</v>
      </c>
      <c r="I65">
        <v>0</v>
      </c>
      <c r="J65">
        <v>495758</v>
      </c>
      <c r="K65">
        <v>42552</v>
      </c>
      <c r="L65">
        <f t="shared" si="0"/>
        <v>42642</v>
      </c>
    </row>
    <row r="66" spans="1:12" x14ac:dyDescent="0.25">
      <c r="B66" t="s">
        <v>398</v>
      </c>
      <c r="C66" t="s">
        <v>498</v>
      </c>
      <c r="D66" t="s">
        <v>10</v>
      </c>
      <c r="E66">
        <v>2</v>
      </c>
      <c r="F66">
        <v>2</v>
      </c>
      <c r="G66">
        <v>1</v>
      </c>
      <c r="H66">
        <v>7</v>
      </c>
      <c r="I66">
        <v>0</v>
      </c>
      <c r="J66">
        <v>1083305</v>
      </c>
      <c r="K66">
        <v>42552</v>
      </c>
      <c r="L66">
        <f t="shared" si="0"/>
        <v>42642</v>
      </c>
    </row>
    <row r="67" spans="1:12" x14ac:dyDescent="0.25">
      <c r="B67" t="s">
        <v>61</v>
      </c>
      <c r="C67" t="s">
        <v>498</v>
      </c>
      <c r="D67" t="s">
        <v>10</v>
      </c>
      <c r="E67">
        <v>2</v>
      </c>
      <c r="F67">
        <v>2</v>
      </c>
      <c r="G67">
        <v>1</v>
      </c>
      <c r="H67">
        <v>7</v>
      </c>
      <c r="I67">
        <v>0</v>
      </c>
      <c r="J67">
        <v>6420</v>
      </c>
      <c r="K67">
        <v>42698</v>
      </c>
      <c r="L67">
        <f t="shared" si="0"/>
        <v>42788</v>
      </c>
    </row>
    <row r="68" spans="1:12" x14ac:dyDescent="0.25">
      <c r="B68" t="s">
        <v>62</v>
      </c>
      <c r="C68" t="s">
        <v>498</v>
      </c>
      <c r="D68" t="s">
        <v>10</v>
      </c>
      <c r="E68">
        <v>2</v>
      </c>
      <c r="F68">
        <v>2</v>
      </c>
      <c r="G68">
        <v>1</v>
      </c>
      <c r="H68">
        <v>7</v>
      </c>
      <c r="I68">
        <v>0</v>
      </c>
      <c r="J68">
        <v>5442966</v>
      </c>
      <c r="K68">
        <v>42752</v>
      </c>
      <c r="L68">
        <f t="shared" si="0"/>
        <v>42842</v>
      </c>
    </row>
    <row r="69" spans="1:12" x14ac:dyDescent="0.25">
      <c r="B69" t="s">
        <v>394</v>
      </c>
      <c r="C69" t="s">
        <v>498</v>
      </c>
      <c r="D69" t="s">
        <v>10</v>
      </c>
      <c r="E69">
        <v>2</v>
      </c>
      <c r="F69">
        <v>2</v>
      </c>
      <c r="G69">
        <v>1</v>
      </c>
      <c r="H69">
        <v>7</v>
      </c>
      <c r="I69">
        <v>0</v>
      </c>
      <c r="J69">
        <v>1357810</v>
      </c>
      <c r="K69">
        <v>42377</v>
      </c>
      <c r="L69">
        <f t="shared" ref="L69:L132" si="1">+K69+90</f>
        <v>42467</v>
      </c>
    </row>
    <row r="70" spans="1:12" x14ac:dyDescent="0.25">
      <c r="B70" t="s">
        <v>394</v>
      </c>
      <c r="C70" t="s">
        <v>498</v>
      </c>
      <c r="D70" t="s">
        <v>10</v>
      </c>
      <c r="E70">
        <v>2</v>
      </c>
      <c r="F70">
        <v>2</v>
      </c>
      <c r="G70">
        <v>1</v>
      </c>
      <c r="H70">
        <v>7</v>
      </c>
      <c r="I70">
        <v>0</v>
      </c>
      <c r="J70">
        <v>1382875</v>
      </c>
      <c r="K70">
        <v>42193</v>
      </c>
      <c r="L70">
        <f t="shared" si="1"/>
        <v>42283</v>
      </c>
    </row>
    <row r="71" spans="1:12" x14ac:dyDescent="0.25">
      <c r="B71" t="s">
        <v>394</v>
      </c>
      <c r="C71" t="s">
        <v>498</v>
      </c>
      <c r="D71" t="s">
        <v>10</v>
      </c>
      <c r="E71">
        <v>2</v>
      </c>
      <c r="F71">
        <v>2</v>
      </c>
      <c r="G71">
        <v>1</v>
      </c>
      <c r="H71">
        <v>7</v>
      </c>
      <c r="I71">
        <v>0</v>
      </c>
      <c r="J71">
        <v>1378373</v>
      </c>
      <c r="K71">
        <v>42243</v>
      </c>
      <c r="L71">
        <f t="shared" si="1"/>
        <v>42333</v>
      </c>
    </row>
    <row r="72" spans="1:12" x14ac:dyDescent="0.25">
      <c r="B72" t="s">
        <v>394</v>
      </c>
      <c r="C72" t="s">
        <v>498</v>
      </c>
      <c r="D72" t="s">
        <v>10</v>
      </c>
      <c r="E72">
        <v>2</v>
      </c>
      <c r="F72">
        <v>2</v>
      </c>
      <c r="G72">
        <v>1</v>
      </c>
      <c r="H72">
        <v>7</v>
      </c>
      <c r="I72">
        <v>0</v>
      </c>
      <c r="J72">
        <v>1331593</v>
      </c>
      <c r="K72">
        <v>42249</v>
      </c>
      <c r="L72">
        <f t="shared" si="1"/>
        <v>42339</v>
      </c>
    </row>
    <row r="73" spans="1:12" x14ac:dyDescent="0.25">
      <c r="B73" t="s">
        <v>62</v>
      </c>
      <c r="C73" t="s">
        <v>498</v>
      </c>
      <c r="D73" t="s">
        <v>10</v>
      </c>
      <c r="E73">
        <v>2</v>
      </c>
      <c r="F73">
        <v>2</v>
      </c>
      <c r="G73">
        <v>1</v>
      </c>
      <c r="H73">
        <v>7</v>
      </c>
      <c r="I73">
        <v>0</v>
      </c>
      <c r="J73">
        <v>5503003.2000000002</v>
      </c>
      <c r="K73">
        <v>42552</v>
      </c>
      <c r="L73">
        <f t="shared" si="1"/>
        <v>42642</v>
      </c>
    </row>
    <row r="74" spans="1:12" x14ac:dyDescent="0.25">
      <c r="B74" t="s">
        <v>398</v>
      </c>
      <c r="C74" t="s">
        <v>498</v>
      </c>
      <c r="D74" t="s">
        <v>10</v>
      </c>
      <c r="E74">
        <v>2</v>
      </c>
      <c r="F74">
        <v>2</v>
      </c>
      <c r="G74">
        <v>1</v>
      </c>
      <c r="H74">
        <v>7</v>
      </c>
      <c r="I74">
        <v>0</v>
      </c>
      <c r="J74">
        <v>1267137</v>
      </c>
      <c r="K74">
        <v>42552</v>
      </c>
      <c r="L74">
        <f t="shared" si="1"/>
        <v>42642</v>
      </c>
    </row>
    <row r="75" spans="1:12" x14ac:dyDescent="0.25">
      <c r="B75" t="s">
        <v>398</v>
      </c>
      <c r="C75" t="s">
        <v>498</v>
      </c>
      <c r="D75" t="s">
        <v>10</v>
      </c>
      <c r="E75">
        <v>2</v>
      </c>
      <c r="F75">
        <v>2</v>
      </c>
      <c r="G75">
        <v>1</v>
      </c>
      <c r="H75">
        <v>7</v>
      </c>
      <c r="I75">
        <v>0</v>
      </c>
      <c r="J75">
        <v>1530717</v>
      </c>
      <c r="K75">
        <v>42186</v>
      </c>
      <c r="L75">
        <f t="shared" si="1"/>
        <v>42276</v>
      </c>
    </row>
    <row r="76" spans="1:12" x14ac:dyDescent="0.25">
      <c r="A76" t="s">
        <v>412</v>
      </c>
      <c r="B76" t="s">
        <v>398</v>
      </c>
      <c r="C76" t="s">
        <v>498</v>
      </c>
      <c r="D76" t="s">
        <v>10</v>
      </c>
      <c r="E76">
        <v>2</v>
      </c>
      <c r="F76">
        <v>2</v>
      </c>
      <c r="G76">
        <v>1</v>
      </c>
      <c r="H76">
        <v>7</v>
      </c>
      <c r="I76">
        <v>0</v>
      </c>
      <c r="J76">
        <v>3628148.97</v>
      </c>
      <c r="K76">
        <v>42915</v>
      </c>
      <c r="L76">
        <f t="shared" si="1"/>
        <v>43005</v>
      </c>
    </row>
    <row r="77" spans="1:12" x14ac:dyDescent="0.25">
      <c r="B77" t="s">
        <v>62</v>
      </c>
      <c r="C77" t="s">
        <v>498</v>
      </c>
      <c r="D77" t="s">
        <v>10</v>
      </c>
      <c r="E77">
        <v>2</v>
      </c>
      <c r="F77">
        <v>2</v>
      </c>
      <c r="G77">
        <v>1</v>
      </c>
      <c r="H77">
        <v>7</v>
      </c>
      <c r="I77">
        <v>0</v>
      </c>
      <c r="J77">
        <v>5433822</v>
      </c>
      <c r="K77">
        <v>42552</v>
      </c>
      <c r="L77">
        <f t="shared" si="1"/>
        <v>42642</v>
      </c>
    </row>
    <row r="78" spans="1:12" x14ac:dyDescent="0.25">
      <c r="B78" t="s">
        <v>394</v>
      </c>
      <c r="C78" t="s">
        <v>498</v>
      </c>
      <c r="D78" t="s">
        <v>10</v>
      </c>
      <c r="E78">
        <v>2</v>
      </c>
      <c r="F78">
        <v>2</v>
      </c>
      <c r="G78">
        <v>1</v>
      </c>
      <c r="H78">
        <v>7</v>
      </c>
      <c r="I78">
        <v>0</v>
      </c>
      <c r="J78">
        <v>1377606</v>
      </c>
      <c r="K78">
        <v>42552</v>
      </c>
      <c r="L78">
        <f t="shared" si="1"/>
        <v>42642</v>
      </c>
    </row>
    <row r="79" spans="1:12" x14ac:dyDescent="0.25">
      <c r="B79" t="s">
        <v>394</v>
      </c>
      <c r="C79" t="s">
        <v>498</v>
      </c>
      <c r="D79" t="s">
        <v>10</v>
      </c>
      <c r="E79">
        <v>2</v>
      </c>
      <c r="F79">
        <v>2</v>
      </c>
      <c r="G79">
        <v>1</v>
      </c>
      <c r="H79">
        <v>7</v>
      </c>
      <c r="I79">
        <v>0</v>
      </c>
      <c r="J79">
        <v>494991</v>
      </c>
      <c r="K79">
        <v>42552</v>
      </c>
      <c r="L79">
        <f t="shared" si="1"/>
        <v>42642</v>
      </c>
    </row>
    <row r="80" spans="1:12" x14ac:dyDescent="0.25">
      <c r="B80" t="s">
        <v>62</v>
      </c>
      <c r="C80" t="s">
        <v>498</v>
      </c>
      <c r="D80" t="s">
        <v>10</v>
      </c>
      <c r="E80">
        <v>2</v>
      </c>
      <c r="F80">
        <v>2</v>
      </c>
      <c r="G80">
        <v>1</v>
      </c>
      <c r="H80">
        <v>7</v>
      </c>
      <c r="I80">
        <v>0</v>
      </c>
      <c r="J80">
        <v>5503003.2000000002</v>
      </c>
      <c r="K80">
        <v>42552</v>
      </c>
      <c r="L80">
        <f t="shared" si="1"/>
        <v>42642</v>
      </c>
    </row>
    <row r="81" spans="1:12" x14ac:dyDescent="0.25">
      <c r="B81" t="s">
        <v>62</v>
      </c>
      <c r="C81" t="s">
        <v>498</v>
      </c>
      <c r="D81" t="s">
        <v>10</v>
      </c>
      <c r="E81">
        <v>2</v>
      </c>
      <c r="F81">
        <v>2</v>
      </c>
      <c r="G81">
        <v>1</v>
      </c>
      <c r="H81">
        <v>7</v>
      </c>
      <c r="I81">
        <v>0</v>
      </c>
      <c r="J81">
        <v>5503003.2000000002</v>
      </c>
      <c r="K81">
        <v>42552</v>
      </c>
      <c r="L81">
        <f t="shared" si="1"/>
        <v>42642</v>
      </c>
    </row>
    <row r="82" spans="1:12" x14ac:dyDescent="0.25">
      <c r="B82" t="s">
        <v>397</v>
      </c>
      <c r="C82" t="s">
        <v>498</v>
      </c>
      <c r="D82" t="s">
        <v>10</v>
      </c>
      <c r="E82">
        <v>2</v>
      </c>
      <c r="F82">
        <v>2</v>
      </c>
      <c r="G82">
        <v>1</v>
      </c>
      <c r="H82">
        <v>7</v>
      </c>
      <c r="I82">
        <v>0</v>
      </c>
      <c r="J82">
        <v>198039</v>
      </c>
      <c r="K82">
        <v>42552</v>
      </c>
      <c r="L82">
        <f t="shared" si="1"/>
        <v>42642</v>
      </c>
    </row>
    <row r="83" spans="1:12" x14ac:dyDescent="0.25">
      <c r="B83" t="s">
        <v>62</v>
      </c>
      <c r="C83" t="s">
        <v>498</v>
      </c>
      <c r="D83" t="s">
        <v>10</v>
      </c>
      <c r="E83">
        <v>2</v>
      </c>
      <c r="F83">
        <v>2</v>
      </c>
      <c r="G83">
        <v>1</v>
      </c>
      <c r="H83">
        <v>7</v>
      </c>
      <c r="I83">
        <v>0</v>
      </c>
      <c r="J83">
        <v>5433822</v>
      </c>
      <c r="K83">
        <v>42552</v>
      </c>
      <c r="L83">
        <f t="shared" si="1"/>
        <v>42642</v>
      </c>
    </row>
    <row r="84" spans="1:12" x14ac:dyDescent="0.25">
      <c r="B84" t="s">
        <v>397</v>
      </c>
      <c r="C84" t="s">
        <v>498</v>
      </c>
      <c r="D84" t="s">
        <v>10</v>
      </c>
      <c r="E84">
        <v>2</v>
      </c>
      <c r="F84">
        <v>2</v>
      </c>
      <c r="G84">
        <v>1</v>
      </c>
      <c r="H84">
        <v>7</v>
      </c>
      <c r="I84">
        <v>0</v>
      </c>
      <c r="J84">
        <v>198039</v>
      </c>
      <c r="K84">
        <v>42552</v>
      </c>
      <c r="L84">
        <f t="shared" si="1"/>
        <v>42642</v>
      </c>
    </row>
    <row r="85" spans="1:12" x14ac:dyDescent="0.25">
      <c r="B85" t="s">
        <v>365</v>
      </c>
      <c r="C85" t="s">
        <v>498</v>
      </c>
      <c r="D85" t="s">
        <v>10</v>
      </c>
      <c r="E85">
        <v>2</v>
      </c>
      <c r="F85">
        <v>2</v>
      </c>
      <c r="G85">
        <v>1</v>
      </c>
      <c r="H85">
        <v>7</v>
      </c>
      <c r="I85">
        <v>0</v>
      </c>
      <c r="J85">
        <v>198039</v>
      </c>
      <c r="K85">
        <v>42555</v>
      </c>
      <c r="L85">
        <f t="shared" si="1"/>
        <v>42645</v>
      </c>
    </row>
    <row r="86" spans="1:12" x14ac:dyDescent="0.25">
      <c r="B86" t="s">
        <v>394</v>
      </c>
      <c r="C86" t="s">
        <v>498</v>
      </c>
      <c r="D86" t="s">
        <v>10</v>
      </c>
      <c r="E86">
        <v>2</v>
      </c>
      <c r="F86">
        <v>2</v>
      </c>
      <c r="G86">
        <v>1</v>
      </c>
      <c r="H86">
        <v>7</v>
      </c>
      <c r="I86">
        <v>0</v>
      </c>
      <c r="J86">
        <v>1369841</v>
      </c>
      <c r="K86">
        <v>42590</v>
      </c>
      <c r="L86">
        <f t="shared" si="1"/>
        <v>42680</v>
      </c>
    </row>
    <row r="87" spans="1:12" x14ac:dyDescent="0.25">
      <c r="B87" t="s">
        <v>394</v>
      </c>
      <c r="C87" t="s">
        <v>498</v>
      </c>
      <c r="D87" t="s">
        <v>10</v>
      </c>
      <c r="E87">
        <v>2</v>
      </c>
      <c r="F87">
        <v>2</v>
      </c>
      <c r="G87">
        <v>1</v>
      </c>
      <c r="H87">
        <v>7</v>
      </c>
      <c r="I87">
        <v>0</v>
      </c>
      <c r="J87">
        <v>1371479</v>
      </c>
      <c r="K87">
        <v>42590</v>
      </c>
      <c r="L87">
        <f t="shared" si="1"/>
        <v>42680</v>
      </c>
    </row>
    <row r="88" spans="1:12" x14ac:dyDescent="0.25">
      <c r="B88" t="s">
        <v>394</v>
      </c>
      <c r="C88" t="s">
        <v>498</v>
      </c>
      <c r="D88" t="s">
        <v>10</v>
      </c>
      <c r="E88">
        <v>2</v>
      </c>
      <c r="F88">
        <v>2</v>
      </c>
      <c r="G88">
        <v>1</v>
      </c>
      <c r="H88">
        <v>7</v>
      </c>
      <c r="I88">
        <v>0</v>
      </c>
      <c r="J88">
        <v>1371519</v>
      </c>
      <c r="K88">
        <v>42590</v>
      </c>
      <c r="L88">
        <f t="shared" si="1"/>
        <v>42680</v>
      </c>
    </row>
    <row r="89" spans="1:12" x14ac:dyDescent="0.25">
      <c r="B89" t="s">
        <v>394</v>
      </c>
      <c r="C89" t="s">
        <v>498</v>
      </c>
      <c r="D89" t="s">
        <v>10</v>
      </c>
      <c r="E89">
        <v>2</v>
      </c>
      <c r="F89">
        <v>2</v>
      </c>
      <c r="G89">
        <v>1</v>
      </c>
      <c r="H89">
        <v>7</v>
      </c>
      <c r="I89">
        <v>0</v>
      </c>
      <c r="J89">
        <v>491059</v>
      </c>
      <c r="K89">
        <v>42590</v>
      </c>
      <c r="L89">
        <f t="shared" si="1"/>
        <v>42680</v>
      </c>
    </row>
    <row r="90" spans="1:12" x14ac:dyDescent="0.25">
      <c r="B90" t="s">
        <v>394</v>
      </c>
      <c r="C90" t="s">
        <v>498</v>
      </c>
      <c r="D90" t="s">
        <v>10</v>
      </c>
      <c r="E90">
        <v>2</v>
      </c>
      <c r="F90">
        <v>2</v>
      </c>
      <c r="G90">
        <v>1</v>
      </c>
      <c r="H90">
        <v>7</v>
      </c>
      <c r="I90">
        <v>0</v>
      </c>
      <c r="J90">
        <v>1370632</v>
      </c>
      <c r="K90">
        <v>42590</v>
      </c>
      <c r="L90">
        <f t="shared" si="1"/>
        <v>42680</v>
      </c>
    </row>
    <row r="91" spans="1:12" x14ac:dyDescent="0.25">
      <c r="B91" t="s">
        <v>394</v>
      </c>
      <c r="C91" t="s">
        <v>498</v>
      </c>
      <c r="D91" t="s">
        <v>10</v>
      </c>
      <c r="E91">
        <v>2</v>
      </c>
      <c r="F91">
        <v>2</v>
      </c>
      <c r="G91">
        <v>1</v>
      </c>
      <c r="H91">
        <v>7</v>
      </c>
      <c r="I91">
        <v>0</v>
      </c>
      <c r="J91">
        <v>1373936</v>
      </c>
      <c r="K91">
        <v>42590</v>
      </c>
      <c r="L91">
        <f t="shared" si="1"/>
        <v>42680</v>
      </c>
    </row>
    <row r="92" spans="1:12" x14ac:dyDescent="0.25">
      <c r="B92" t="s">
        <v>394</v>
      </c>
      <c r="C92" t="s">
        <v>498</v>
      </c>
      <c r="D92" t="s">
        <v>10</v>
      </c>
      <c r="E92">
        <v>2</v>
      </c>
      <c r="F92">
        <v>2</v>
      </c>
      <c r="G92">
        <v>1</v>
      </c>
      <c r="H92">
        <v>7</v>
      </c>
      <c r="I92">
        <v>0</v>
      </c>
      <c r="J92">
        <v>501097</v>
      </c>
      <c r="K92">
        <v>42590</v>
      </c>
      <c r="L92">
        <f t="shared" si="1"/>
        <v>42680</v>
      </c>
    </row>
    <row r="93" spans="1:12" x14ac:dyDescent="0.25">
      <c r="B93" t="s">
        <v>398</v>
      </c>
      <c r="C93" t="s">
        <v>498</v>
      </c>
      <c r="D93" t="s">
        <v>10</v>
      </c>
      <c r="E93">
        <v>2</v>
      </c>
      <c r="F93">
        <v>2</v>
      </c>
      <c r="G93">
        <v>1</v>
      </c>
      <c r="H93">
        <v>7</v>
      </c>
      <c r="I93">
        <v>0</v>
      </c>
      <c r="J93">
        <v>1740145</v>
      </c>
      <c r="K93">
        <v>42590</v>
      </c>
      <c r="L93">
        <f t="shared" si="1"/>
        <v>42680</v>
      </c>
    </row>
    <row r="94" spans="1:12" x14ac:dyDescent="0.25">
      <c r="B94" t="s">
        <v>398</v>
      </c>
      <c r="C94" t="s">
        <v>498</v>
      </c>
      <c r="D94" t="s">
        <v>10</v>
      </c>
      <c r="E94">
        <v>2</v>
      </c>
      <c r="F94">
        <v>2</v>
      </c>
      <c r="G94">
        <v>1</v>
      </c>
      <c r="H94">
        <v>7</v>
      </c>
      <c r="I94">
        <v>0</v>
      </c>
      <c r="J94">
        <v>1741889</v>
      </c>
      <c r="K94">
        <v>42590</v>
      </c>
      <c r="L94">
        <f t="shared" si="1"/>
        <v>42680</v>
      </c>
    </row>
    <row r="95" spans="1:12" x14ac:dyDescent="0.25">
      <c r="B95" t="s">
        <v>398</v>
      </c>
      <c r="C95" t="s">
        <v>498</v>
      </c>
      <c r="D95" t="s">
        <v>10</v>
      </c>
      <c r="E95">
        <v>2</v>
      </c>
      <c r="F95">
        <v>2</v>
      </c>
      <c r="G95">
        <v>1</v>
      </c>
      <c r="H95">
        <v>7</v>
      </c>
      <c r="I95">
        <v>0</v>
      </c>
      <c r="J95">
        <v>1589010</v>
      </c>
      <c r="K95">
        <v>42590</v>
      </c>
      <c r="L95">
        <f t="shared" si="1"/>
        <v>42680</v>
      </c>
    </row>
    <row r="96" spans="1:12" x14ac:dyDescent="0.25">
      <c r="A96" t="s">
        <v>342</v>
      </c>
      <c r="B96" t="s">
        <v>398</v>
      </c>
      <c r="C96" t="s">
        <v>498</v>
      </c>
      <c r="D96" t="s">
        <v>10</v>
      </c>
      <c r="E96">
        <v>2</v>
      </c>
      <c r="F96">
        <v>2</v>
      </c>
      <c r="G96">
        <v>1</v>
      </c>
      <c r="H96">
        <v>7</v>
      </c>
      <c r="I96">
        <v>0</v>
      </c>
      <c r="J96">
        <v>1815896</v>
      </c>
      <c r="K96">
        <v>42909</v>
      </c>
      <c r="L96">
        <f t="shared" si="1"/>
        <v>42999</v>
      </c>
    </row>
    <row r="97" spans="1:12" x14ac:dyDescent="0.25">
      <c r="B97" t="s">
        <v>398</v>
      </c>
      <c r="C97" t="s">
        <v>498</v>
      </c>
      <c r="D97" t="s">
        <v>10</v>
      </c>
      <c r="E97">
        <v>2</v>
      </c>
      <c r="F97">
        <v>2</v>
      </c>
      <c r="G97">
        <v>1</v>
      </c>
      <c r="H97">
        <v>7</v>
      </c>
      <c r="I97">
        <v>0</v>
      </c>
      <c r="J97">
        <v>1573409</v>
      </c>
      <c r="K97">
        <v>42590</v>
      </c>
      <c r="L97">
        <f t="shared" si="1"/>
        <v>42680</v>
      </c>
    </row>
    <row r="98" spans="1:12" x14ac:dyDescent="0.25">
      <c r="B98" t="s">
        <v>397</v>
      </c>
      <c r="C98" t="s">
        <v>498</v>
      </c>
      <c r="D98" t="s">
        <v>10</v>
      </c>
      <c r="E98">
        <v>2</v>
      </c>
      <c r="F98">
        <v>2</v>
      </c>
      <c r="G98">
        <v>1</v>
      </c>
      <c r="H98">
        <v>7</v>
      </c>
      <c r="I98">
        <v>0</v>
      </c>
      <c r="J98">
        <v>219354</v>
      </c>
      <c r="K98">
        <v>42590</v>
      </c>
      <c r="L98">
        <f t="shared" si="1"/>
        <v>42680</v>
      </c>
    </row>
    <row r="99" spans="1:12" x14ac:dyDescent="0.25">
      <c r="B99" t="s">
        <v>397</v>
      </c>
      <c r="C99" t="s">
        <v>498</v>
      </c>
      <c r="D99" t="s">
        <v>10</v>
      </c>
      <c r="E99">
        <v>2</v>
      </c>
      <c r="F99">
        <v>2</v>
      </c>
      <c r="G99">
        <v>1</v>
      </c>
      <c r="H99">
        <v>7</v>
      </c>
      <c r="I99">
        <v>0</v>
      </c>
      <c r="J99">
        <v>191357</v>
      </c>
      <c r="K99">
        <v>42590</v>
      </c>
      <c r="L99">
        <f t="shared" si="1"/>
        <v>42680</v>
      </c>
    </row>
    <row r="100" spans="1:12" x14ac:dyDescent="0.25">
      <c r="B100" t="s">
        <v>397</v>
      </c>
      <c r="C100" t="s">
        <v>498</v>
      </c>
      <c r="D100" t="s">
        <v>10</v>
      </c>
      <c r="E100">
        <v>2</v>
      </c>
      <c r="F100">
        <v>2</v>
      </c>
      <c r="G100">
        <v>1</v>
      </c>
      <c r="H100">
        <v>7</v>
      </c>
      <c r="I100">
        <v>0</v>
      </c>
      <c r="J100">
        <v>280332</v>
      </c>
      <c r="K100">
        <v>42590</v>
      </c>
      <c r="L100">
        <f t="shared" si="1"/>
        <v>42680</v>
      </c>
    </row>
    <row r="101" spans="1:12" x14ac:dyDescent="0.25">
      <c r="B101" t="s">
        <v>397</v>
      </c>
      <c r="C101" t="s">
        <v>498</v>
      </c>
      <c r="D101" t="s">
        <v>10</v>
      </c>
      <c r="E101">
        <v>2</v>
      </c>
      <c r="F101">
        <v>2</v>
      </c>
      <c r="G101">
        <v>1</v>
      </c>
      <c r="H101">
        <v>7</v>
      </c>
      <c r="I101">
        <v>0</v>
      </c>
      <c r="J101">
        <v>267987</v>
      </c>
      <c r="K101">
        <v>42590</v>
      </c>
      <c r="L101">
        <f t="shared" si="1"/>
        <v>42680</v>
      </c>
    </row>
    <row r="102" spans="1:12" x14ac:dyDescent="0.25">
      <c r="B102" t="s">
        <v>397</v>
      </c>
      <c r="C102" t="s">
        <v>498</v>
      </c>
      <c r="D102" t="s">
        <v>10</v>
      </c>
      <c r="E102">
        <v>2</v>
      </c>
      <c r="F102">
        <v>2</v>
      </c>
      <c r="G102">
        <v>1</v>
      </c>
      <c r="H102">
        <v>7</v>
      </c>
      <c r="I102">
        <v>0</v>
      </c>
      <c r="J102">
        <v>285064</v>
      </c>
      <c r="K102">
        <v>42902</v>
      </c>
      <c r="L102">
        <f t="shared" si="1"/>
        <v>42992</v>
      </c>
    </row>
    <row r="103" spans="1:12" x14ac:dyDescent="0.25">
      <c r="A103" t="s">
        <v>550</v>
      </c>
      <c r="B103" t="s">
        <v>397</v>
      </c>
      <c r="C103" t="s">
        <v>498</v>
      </c>
      <c r="D103" t="s">
        <v>10</v>
      </c>
      <c r="E103">
        <v>2</v>
      </c>
      <c r="F103">
        <v>2</v>
      </c>
      <c r="G103">
        <v>1</v>
      </c>
      <c r="H103">
        <v>7</v>
      </c>
      <c r="I103">
        <v>0</v>
      </c>
      <c r="J103">
        <v>204153</v>
      </c>
      <c r="K103">
        <v>42914</v>
      </c>
      <c r="L103">
        <f t="shared" si="1"/>
        <v>43004</v>
      </c>
    </row>
    <row r="104" spans="1:12" x14ac:dyDescent="0.25">
      <c r="A104" t="s">
        <v>551</v>
      </c>
      <c r="B104" t="s">
        <v>397</v>
      </c>
      <c r="C104" t="s">
        <v>498</v>
      </c>
      <c r="D104" t="s">
        <v>10</v>
      </c>
      <c r="E104">
        <v>2</v>
      </c>
      <c r="F104">
        <v>2</v>
      </c>
      <c r="G104">
        <v>1</v>
      </c>
      <c r="H104">
        <v>7</v>
      </c>
      <c r="I104">
        <v>0</v>
      </c>
      <c r="J104">
        <v>245789</v>
      </c>
      <c r="K104">
        <v>42916</v>
      </c>
      <c r="L104">
        <f t="shared" si="1"/>
        <v>43006</v>
      </c>
    </row>
    <row r="105" spans="1:12" x14ac:dyDescent="0.25">
      <c r="A105" t="s">
        <v>552</v>
      </c>
      <c r="B105" t="s">
        <v>397</v>
      </c>
      <c r="C105" t="s">
        <v>498</v>
      </c>
      <c r="D105" t="s">
        <v>10</v>
      </c>
      <c r="E105">
        <v>2</v>
      </c>
      <c r="F105">
        <v>2</v>
      </c>
      <c r="G105">
        <v>1</v>
      </c>
      <c r="H105">
        <v>7</v>
      </c>
      <c r="I105">
        <v>0</v>
      </c>
      <c r="J105">
        <v>188364</v>
      </c>
      <c r="K105">
        <v>42943</v>
      </c>
      <c r="L105">
        <f t="shared" si="1"/>
        <v>43033</v>
      </c>
    </row>
    <row r="106" spans="1:12" x14ac:dyDescent="0.25">
      <c r="B106" t="s">
        <v>397</v>
      </c>
      <c r="C106" t="s">
        <v>498</v>
      </c>
      <c r="D106" t="s">
        <v>10</v>
      </c>
      <c r="E106">
        <v>2</v>
      </c>
      <c r="F106">
        <v>2</v>
      </c>
      <c r="G106">
        <v>1</v>
      </c>
      <c r="H106">
        <v>7</v>
      </c>
      <c r="I106">
        <v>0</v>
      </c>
      <c r="J106">
        <v>283979</v>
      </c>
      <c r="K106">
        <v>42590</v>
      </c>
      <c r="L106">
        <f t="shared" si="1"/>
        <v>42680</v>
      </c>
    </row>
    <row r="107" spans="1:12" x14ac:dyDescent="0.25">
      <c r="B107" t="s">
        <v>394</v>
      </c>
      <c r="C107" t="s">
        <v>498</v>
      </c>
      <c r="D107" t="s">
        <v>10</v>
      </c>
      <c r="E107">
        <v>2</v>
      </c>
      <c r="F107">
        <v>2</v>
      </c>
      <c r="G107">
        <v>1</v>
      </c>
      <c r="H107">
        <v>7</v>
      </c>
      <c r="I107">
        <v>0</v>
      </c>
      <c r="J107">
        <v>475557</v>
      </c>
      <c r="K107">
        <v>42597</v>
      </c>
      <c r="L107">
        <f t="shared" si="1"/>
        <v>42687</v>
      </c>
    </row>
    <row r="108" spans="1:12" x14ac:dyDescent="0.25">
      <c r="B108" t="s">
        <v>394</v>
      </c>
      <c r="C108" t="s">
        <v>498</v>
      </c>
      <c r="D108" t="s">
        <v>10</v>
      </c>
      <c r="E108">
        <v>2</v>
      </c>
      <c r="F108">
        <v>2</v>
      </c>
      <c r="G108">
        <v>1</v>
      </c>
      <c r="H108">
        <v>7</v>
      </c>
      <c r="I108">
        <v>0</v>
      </c>
      <c r="J108">
        <v>484851</v>
      </c>
      <c r="K108">
        <v>42597</v>
      </c>
      <c r="L108">
        <f t="shared" si="1"/>
        <v>42687</v>
      </c>
    </row>
    <row r="109" spans="1:12" x14ac:dyDescent="0.25">
      <c r="B109" t="s">
        <v>394</v>
      </c>
      <c r="C109" t="s">
        <v>498</v>
      </c>
      <c r="D109" t="s">
        <v>10</v>
      </c>
      <c r="E109">
        <v>2</v>
      </c>
      <c r="F109">
        <v>2</v>
      </c>
      <c r="G109">
        <v>1</v>
      </c>
      <c r="H109">
        <v>7</v>
      </c>
      <c r="I109">
        <v>0</v>
      </c>
      <c r="J109">
        <v>479141</v>
      </c>
      <c r="K109">
        <v>42597</v>
      </c>
      <c r="L109">
        <f t="shared" si="1"/>
        <v>42687</v>
      </c>
    </row>
    <row r="110" spans="1:12" x14ac:dyDescent="0.25">
      <c r="B110" t="s">
        <v>394</v>
      </c>
      <c r="C110" t="s">
        <v>498</v>
      </c>
      <c r="D110" t="s">
        <v>10</v>
      </c>
      <c r="E110">
        <v>2</v>
      </c>
      <c r="F110">
        <v>2</v>
      </c>
      <c r="G110">
        <v>1</v>
      </c>
      <c r="H110">
        <v>7</v>
      </c>
      <c r="I110">
        <v>0</v>
      </c>
      <c r="J110">
        <v>482731</v>
      </c>
      <c r="K110">
        <v>42597</v>
      </c>
      <c r="L110">
        <f t="shared" si="1"/>
        <v>42687</v>
      </c>
    </row>
    <row r="111" spans="1:12" x14ac:dyDescent="0.25">
      <c r="B111" t="s">
        <v>62</v>
      </c>
      <c r="C111" t="s">
        <v>498</v>
      </c>
      <c r="D111" t="s">
        <v>10</v>
      </c>
      <c r="E111">
        <v>2</v>
      </c>
      <c r="F111">
        <v>2</v>
      </c>
      <c r="G111">
        <v>1</v>
      </c>
      <c r="H111">
        <v>7</v>
      </c>
      <c r="I111">
        <v>0</v>
      </c>
      <c r="J111">
        <v>5442966</v>
      </c>
      <c r="K111">
        <v>42703</v>
      </c>
      <c r="L111">
        <f t="shared" si="1"/>
        <v>42793</v>
      </c>
    </row>
    <row r="112" spans="1:12" x14ac:dyDescent="0.25">
      <c r="B112" t="s">
        <v>62</v>
      </c>
      <c r="C112" t="s">
        <v>498</v>
      </c>
      <c r="D112" t="s">
        <v>10</v>
      </c>
      <c r="E112">
        <v>2</v>
      </c>
      <c r="F112">
        <v>2</v>
      </c>
      <c r="G112">
        <v>1</v>
      </c>
      <c r="H112">
        <v>7</v>
      </c>
      <c r="I112">
        <v>0</v>
      </c>
      <c r="J112">
        <v>5442966</v>
      </c>
      <c r="K112">
        <v>42703</v>
      </c>
      <c r="L112">
        <f t="shared" si="1"/>
        <v>42793</v>
      </c>
    </row>
    <row r="113" spans="1:12" x14ac:dyDescent="0.25">
      <c r="B113" t="s">
        <v>62</v>
      </c>
      <c r="C113" t="s">
        <v>498</v>
      </c>
      <c r="D113" t="s">
        <v>10</v>
      </c>
      <c r="E113">
        <v>2</v>
      </c>
      <c r="F113">
        <v>2</v>
      </c>
      <c r="G113">
        <v>1</v>
      </c>
      <c r="H113">
        <v>7</v>
      </c>
      <c r="I113">
        <v>0</v>
      </c>
      <c r="J113">
        <v>5442966</v>
      </c>
      <c r="K113">
        <v>42703</v>
      </c>
      <c r="L113">
        <f t="shared" si="1"/>
        <v>42793</v>
      </c>
    </row>
    <row r="114" spans="1:12" x14ac:dyDescent="0.25">
      <c r="B114" t="s">
        <v>62</v>
      </c>
      <c r="C114" t="s">
        <v>498</v>
      </c>
      <c r="D114" t="s">
        <v>10</v>
      </c>
      <c r="E114">
        <v>2</v>
      </c>
      <c r="F114">
        <v>2</v>
      </c>
      <c r="G114">
        <v>1</v>
      </c>
      <c r="H114">
        <v>7</v>
      </c>
      <c r="I114">
        <v>0</v>
      </c>
      <c r="J114">
        <v>5442966</v>
      </c>
      <c r="K114">
        <v>43083</v>
      </c>
      <c r="L114">
        <f t="shared" si="1"/>
        <v>43173</v>
      </c>
    </row>
    <row r="115" spans="1:12" x14ac:dyDescent="0.25">
      <c r="B115" t="s">
        <v>62</v>
      </c>
      <c r="C115" t="s">
        <v>498</v>
      </c>
      <c r="D115" t="s">
        <v>10</v>
      </c>
      <c r="E115">
        <v>2</v>
      </c>
      <c r="F115">
        <v>2</v>
      </c>
      <c r="G115">
        <v>1</v>
      </c>
      <c r="H115">
        <v>7</v>
      </c>
      <c r="I115">
        <v>0</v>
      </c>
      <c r="J115">
        <v>5442966</v>
      </c>
      <c r="K115">
        <v>43097</v>
      </c>
      <c r="L115">
        <f t="shared" si="1"/>
        <v>43187</v>
      </c>
    </row>
    <row r="116" spans="1:12" x14ac:dyDescent="0.25">
      <c r="B116" t="s">
        <v>62</v>
      </c>
      <c r="C116" t="s">
        <v>498</v>
      </c>
      <c r="D116" t="s">
        <v>10</v>
      </c>
      <c r="E116">
        <v>2</v>
      </c>
      <c r="F116">
        <v>2</v>
      </c>
      <c r="G116">
        <v>1</v>
      </c>
      <c r="H116">
        <v>7</v>
      </c>
      <c r="I116">
        <v>0</v>
      </c>
      <c r="J116">
        <v>5442966</v>
      </c>
      <c r="K116">
        <v>42704</v>
      </c>
      <c r="L116">
        <f t="shared" si="1"/>
        <v>42794</v>
      </c>
    </row>
    <row r="117" spans="1:12" x14ac:dyDescent="0.25">
      <c r="B117" t="s">
        <v>398</v>
      </c>
      <c r="C117" t="s">
        <v>498</v>
      </c>
      <c r="D117" t="s">
        <v>10</v>
      </c>
      <c r="E117">
        <v>2</v>
      </c>
      <c r="F117">
        <v>2</v>
      </c>
      <c r="G117">
        <v>1</v>
      </c>
      <c r="H117">
        <v>7</v>
      </c>
      <c r="I117">
        <v>0</v>
      </c>
      <c r="J117">
        <v>2246957</v>
      </c>
      <c r="K117">
        <v>42915</v>
      </c>
      <c r="L117">
        <f t="shared" si="1"/>
        <v>43005</v>
      </c>
    </row>
    <row r="118" spans="1:12" x14ac:dyDescent="0.25">
      <c r="A118" t="s">
        <v>939</v>
      </c>
      <c r="B118" t="s">
        <v>398</v>
      </c>
      <c r="C118" t="s">
        <v>498</v>
      </c>
      <c r="D118" t="s">
        <v>10</v>
      </c>
      <c r="E118">
        <v>2</v>
      </c>
      <c r="F118">
        <v>2</v>
      </c>
      <c r="G118">
        <v>1</v>
      </c>
      <c r="H118">
        <v>7</v>
      </c>
      <c r="I118">
        <v>0</v>
      </c>
      <c r="J118">
        <v>1388180</v>
      </c>
      <c r="K118">
        <v>42915</v>
      </c>
      <c r="L118">
        <f t="shared" si="1"/>
        <v>43005</v>
      </c>
    </row>
    <row r="119" spans="1:12" x14ac:dyDescent="0.25">
      <c r="A119" t="s">
        <v>940</v>
      </c>
      <c r="B119" t="s">
        <v>398</v>
      </c>
      <c r="C119" t="s">
        <v>498</v>
      </c>
      <c r="D119" t="s">
        <v>10</v>
      </c>
      <c r="E119">
        <v>2</v>
      </c>
      <c r="F119">
        <v>2</v>
      </c>
      <c r="G119">
        <v>1</v>
      </c>
      <c r="H119">
        <v>7</v>
      </c>
      <c r="I119">
        <v>0</v>
      </c>
      <c r="J119">
        <v>1188944</v>
      </c>
      <c r="K119">
        <v>41943</v>
      </c>
      <c r="L119">
        <f t="shared" si="1"/>
        <v>42033</v>
      </c>
    </row>
    <row r="120" spans="1:12" s="1" customFormat="1" x14ac:dyDescent="0.25">
      <c r="A120"/>
      <c r="B120" t="s">
        <v>398</v>
      </c>
      <c r="C120" t="s">
        <v>498</v>
      </c>
      <c r="D120" t="s">
        <v>10</v>
      </c>
      <c r="E120">
        <v>2</v>
      </c>
      <c r="F120">
        <v>2</v>
      </c>
      <c r="G120">
        <v>1</v>
      </c>
      <c r="H120">
        <v>7</v>
      </c>
      <c r="I120">
        <v>0</v>
      </c>
      <c r="J120">
        <v>1388180</v>
      </c>
      <c r="K120">
        <v>42915</v>
      </c>
      <c r="L120">
        <f t="shared" si="1"/>
        <v>43005</v>
      </c>
    </row>
    <row r="121" spans="1:12" s="1" customFormat="1" x14ac:dyDescent="0.25">
      <c r="A121"/>
      <c r="B121" t="s">
        <v>398</v>
      </c>
      <c r="C121" t="s">
        <v>498</v>
      </c>
      <c r="D121" t="s">
        <v>10</v>
      </c>
      <c r="E121">
        <v>2</v>
      </c>
      <c r="F121">
        <v>2</v>
      </c>
      <c r="G121">
        <v>1</v>
      </c>
      <c r="H121">
        <v>7</v>
      </c>
      <c r="I121">
        <v>0</v>
      </c>
      <c r="J121">
        <v>1292719</v>
      </c>
      <c r="K121">
        <v>43096</v>
      </c>
      <c r="L121">
        <f t="shared" si="1"/>
        <v>43186</v>
      </c>
    </row>
    <row r="122" spans="1:12" s="1" customFormat="1" x14ac:dyDescent="0.25">
      <c r="A122"/>
      <c r="B122" t="s">
        <v>398</v>
      </c>
      <c r="C122" t="s">
        <v>498</v>
      </c>
      <c r="D122" t="s">
        <v>10</v>
      </c>
      <c r="E122">
        <v>2</v>
      </c>
      <c r="F122">
        <v>2</v>
      </c>
      <c r="G122">
        <v>1</v>
      </c>
      <c r="H122">
        <v>7</v>
      </c>
      <c r="I122">
        <v>0</v>
      </c>
      <c r="J122">
        <v>1489280</v>
      </c>
      <c r="K122">
        <v>43098</v>
      </c>
      <c r="L122">
        <f t="shared" si="1"/>
        <v>43188</v>
      </c>
    </row>
    <row r="123" spans="1:12" x14ac:dyDescent="0.25">
      <c r="B123" t="s">
        <v>398</v>
      </c>
      <c r="C123" t="s">
        <v>498</v>
      </c>
      <c r="D123" t="s">
        <v>10</v>
      </c>
      <c r="E123">
        <v>2</v>
      </c>
      <c r="F123">
        <v>2</v>
      </c>
      <c r="G123">
        <v>1</v>
      </c>
      <c r="H123">
        <v>7</v>
      </c>
      <c r="I123">
        <v>0</v>
      </c>
      <c r="J123">
        <v>1598615</v>
      </c>
      <c r="K123">
        <v>42710</v>
      </c>
      <c r="L123">
        <f t="shared" si="1"/>
        <v>42800</v>
      </c>
    </row>
    <row r="124" spans="1:12" x14ac:dyDescent="0.25">
      <c r="B124" t="s">
        <v>365</v>
      </c>
      <c r="C124" t="s">
        <v>498</v>
      </c>
      <c r="D124" t="s">
        <v>10</v>
      </c>
      <c r="E124">
        <v>2</v>
      </c>
      <c r="F124">
        <v>2</v>
      </c>
      <c r="G124">
        <v>1</v>
      </c>
      <c r="H124">
        <v>7</v>
      </c>
      <c r="I124">
        <v>0</v>
      </c>
      <c r="J124">
        <v>189848</v>
      </c>
      <c r="K124">
        <v>42710</v>
      </c>
      <c r="L124">
        <f t="shared" si="1"/>
        <v>42800</v>
      </c>
    </row>
    <row r="125" spans="1:12" x14ac:dyDescent="0.25">
      <c r="B125" t="s">
        <v>394</v>
      </c>
      <c r="C125" t="s">
        <v>498</v>
      </c>
      <c r="D125" t="s">
        <v>10</v>
      </c>
      <c r="E125">
        <v>2</v>
      </c>
      <c r="F125">
        <v>2</v>
      </c>
      <c r="G125">
        <v>1</v>
      </c>
      <c r="H125">
        <v>7</v>
      </c>
      <c r="I125">
        <v>0</v>
      </c>
      <c r="J125">
        <v>486915</v>
      </c>
      <c r="K125">
        <v>42712</v>
      </c>
      <c r="L125">
        <f t="shared" si="1"/>
        <v>42802</v>
      </c>
    </row>
    <row r="126" spans="1:12" ht="21.75" customHeight="1" x14ac:dyDescent="0.25">
      <c r="A126" t="s">
        <v>550</v>
      </c>
      <c r="B126" t="s">
        <v>394</v>
      </c>
      <c r="C126" t="s">
        <v>498</v>
      </c>
      <c r="D126" t="s">
        <v>10</v>
      </c>
      <c r="E126">
        <v>2</v>
      </c>
      <c r="F126">
        <v>2</v>
      </c>
      <c r="G126">
        <v>1</v>
      </c>
      <c r="H126">
        <v>7</v>
      </c>
      <c r="I126">
        <v>0</v>
      </c>
      <c r="J126">
        <v>1372861</v>
      </c>
      <c r="K126">
        <v>42926</v>
      </c>
      <c r="L126">
        <f t="shared" si="1"/>
        <v>43016</v>
      </c>
    </row>
    <row r="127" spans="1:12" x14ac:dyDescent="0.25">
      <c r="B127" t="s">
        <v>394</v>
      </c>
      <c r="C127" t="s">
        <v>498</v>
      </c>
      <c r="D127" t="s">
        <v>10</v>
      </c>
      <c r="E127">
        <v>2</v>
      </c>
      <c r="F127">
        <v>2</v>
      </c>
      <c r="G127">
        <v>1</v>
      </c>
      <c r="H127">
        <v>7</v>
      </c>
      <c r="I127">
        <v>0</v>
      </c>
      <c r="J127">
        <v>1372874</v>
      </c>
      <c r="K127">
        <v>42982</v>
      </c>
      <c r="L127">
        <f t="shared" si="1"/>
        <v>43072</v>
      </c>
    </row>
    <row r="128" spans="1:12" x14ac:dyDescent="0.25">
      <c r="B128" t="s">
        <v>394</v>
      </c>
      <c r="C128" t="s">
        <v>498</v>
      </c>
      <c r="D128" t="s">
        <v>10</v>
      </c>
      <c r="E128">
        <v>2</v>
      </c>
      <c r="F128">
        <v>2</v>
      </c>
      <c r="G128">
        <v>1</v>
      </c>
      <c r="H128">
        <v>7</v>
      </c>
      <c r="I128">
        <v>0</v>
      </c>
      <c r="J128">
        <v>1339281</v>
      </c>
      <c r="K128">
        <v>43021</v>
      </c>
      <c r="L128">
        <f t="shared" si="1"/>
        <v>43111</v>
      </c>
    </row>
    <row r="129" spans="1:12" x14ac:dyDescent="0.25">
      <c r="B129" t="s">
        <v>1507</v>
      </c>
      <c r="C129" t="s">
        <v>498</v>
      </c>
      <c r="D129" t="s">
        <v>10</v>
      </c>
      <c r="E129">
        <v>2</v>
      </c>
      <c r="F129">
        <v>2</v>
      </c>
      <c r="G129">
        <v>1</v>
      </c>
      <c r="H129">
        <v>7</v>
      </c>
      <c r="I129">
        <v>0</v>
      </c>
      <c r="J129">
        <v>524087</v>
      </c>
      <c r="K129">
        <v>43098</v>
      </c>
      <c r="L129">
        <f t="shared" si="1"/>
        <v>43188</v>
      </c>
    </row>
    <row r="130" spans="1:12" x14ac:dyDescent="0.25">
      <c r="B130" t="s">
        <v>394</v>
      </c>
      <c r="C130" t="s">
        <v>498</v>
      </c>
      <c r="D130" t="s">
        <v>10</v>
      </c>
      <c r="E130">
        <v>2</v>
      </c>
      <c r="F130">
        <v>2</v>
      </c>
      <c r="G130">
        <v>1</v>
      </c>
      <c r="H130">
        <v>7</v>
      </c>
      <c r="I130">
        <v>0</v>
      </c>
      <c r="J130">
        <v>491034</v>
      </c>
      <c r="K130">
        <v>42713</v>
      </c>
      <c r="L130">
        <f t="shared" si="1"/>
        <v>42803</v>
      </c>
    </row>
    <row r="131" spans="1:12" x14ac:dyDescent="0.25">
      <c r="B131" t="s">
        <v>61</v>
      </c>
      <c r="C131" t="s">
        <v>498</v>
      </c>
      <c r="D131" t="s">
        <v>10</v>
      </c>
      <c r="E131">
        <v>2</v>
      </c>
      <c r="F131">
        <v>2</v>
      </c>
      <c r="G131">
        <v>1</v>
      </c>
      <c r="H131">
        <v>7</v>
      </c>
      <c r="I131">
        <v>0</v>
      </c>
      <c r="J131">
        <v>300715</v>
      </c>
      <c r="K131">
        <v>42913</v>
      </c>
      <c r="L131">
        <f t="shared" si="1"/>
        <v>43003</v>
      </c>
    </row>
    <row r="132" spans="1:12" x14ac:dyDescent="0.25">
      <c r="B132" t="s">
        <v>61</v>
      </c>
      <c r="C132" t="s">
        <v>498</v>
      </c>
      <c r="D132" t="s">
        <v>10</v>
      </c>
      <c r="E132">
        <v>2</v>
      </c>
      <c r="F132">
        <v>2</v>
      </c>
      <c r="G132">
        <v>1</v>
      </c>
      <c r="H132">
        <v>7</v>
      </c>
      <c r="I132">
        <v>0</v>
      </c>
      <c r="J132">
        <v>286027</v>
      </c>
      <c r="K132">
        <v>42930</v>
      </c>
      <c r="L132">
        <f t="shared" si="1"/>
        <v>43020</v>
      </c>
    </row>
    <row r="133" spans="1:12" x14ac:dyDescent="0.25">
      <c r="B133" t="s">
        <v>61</v>
      </c>
      <c r="C133" t="s">
        <v>498</v>
      </c>
      <c r="D133" t="s">
        <v>10</v>
      </c>
      <c r="E133">
        <v>2</v>
      </c>
      <c r="F133">
        <v>2</v>
      </c>
      <c r="G133">
        <v>1</v>
      </c>
      <c r="H133">
        <v>7</v>
      </c>
      <c r="I133">
        <v>0</v>
      </c>
      <c r="J133">
        <v>345812</v>
      </c>
      <c r="K133">
        <v>42941</v>
      </c>
      <c r="L133">
        <f t="shared" ref="L133:L196" si="2">+K133+90</f>
        <v>43031</v>
      </c>
    </row>
    <row r="134" spans="1:12" x14ac:dyDescent="0.25">
      <c r="B134" t="s">
        <v>61</v>
      </c>
      <c r="C134" t="s">
        <v>498</v>
      </c>
      <c r="D134" t="s">
        <v>10</v>
      </c>
      <c r="E134">
        <v>2</v>
      </c>
      <c r="F134">
        <v>2</v>
      </c>
      <c r="G134">
        <v>1</v>
      </c>
      <c r="H134">
        <v>7</v>
      </c>
      <c r="I134">
        <v>0</v>
      </c>
      <c r="J134">
        <v>343865</v>
      </c>
      <c r="K134">
        <v>43080</v>
      </c>
      <c r="L134">
        <f t="shared" si="2"/>
        <v>43170</v>
      </c>
    </row>
    <row r="135" spans="1:12" x14ac:dyDescent="0.25">
      <c r="B135" t="s">
        <v>61</v>
      </c>
      <c r="C135" t="s">
        <v>498</v>
      </c>
      <c r="D135" t="s">
        <v>10</v>
      </c>
      <c r="E135">
        <v>2</v>
      </c>
      <c r="F135">
        <v>2</v>
      </c>
      <c r="G135">
        <v>1</v>
      </c>
      <c r="H135">
        <v>7</v>
      </c>
      <c r="I135">
        <v>0</v>
      </c>
      <c r="J135">
        <v>344813</v>
      </c>
      <c r="K135">
        <v>43077</v>
      </c>
      <c r="L135">
        <f t="shared" si="2"/>
        <v>43167</v>
      </c>
    </row>
    <row r="136" spans="1:12" x14ac:dyDescent="0.25">
      <c r="A136" t="s">
        <v>1287</v>
      </c>
      <c r="B136" t="s">
        <v>1110</v>
      </c>
      <c r="C136" t="s">
        <v>498</v>
      </c>
      <c r="D136" t="s">
        <v>10</v>
      </c>
      <c r="E136">
        <v>2</v>
      </c>
      <c r="F136">
        <v>2</v>
      </c>
      <c r="G136">
        <v>1</v>
      </c>
      <c r="H136">
        <v>7</v>
      </c>
      <c r="I136">
        <v>0</v>
      </c>
      <c r="J136">
        <v>865</v>
      </c>
      <c r="K136">
        <v>43060</v>
      </c>
      <c r="L136">
        <f t="shared" si="2"/>
        <v>43150</v>
      </c>
    </row>
    <row r="137" spans="1:12" x14ac:dyDescent="0.25">
      <c r="B137" t="s">
        <v>61</v>
      </c>
      <c r="C137" t="s">
        <v>498</v>
      </c>
      <c r="D137" t="s">
        <v>10</v>
      </c>
      <c r="E137">
        <v>2</v>
      </c>
      <c r="F137">
        <v>2</v>
      </c>
      <c r="G137">
        <v>1</v>
      </c>
      <c r="H137">
        <v>7</v>
      </c>
      <c r="I137">
        <v>0</v>
      </c>
      <c r="J137">
        <v>345991</v>
      </c>
      <c r="K137">
        <v>43098</v>
      </c>
      <c r="L137">
        <f t="shared" si="2"/>
        <v>43188</v>
      </c>
    </row>
    <row r="138" spans="1:12" x14ac:dyDescent="0.25">
      <c r="B138" t="s">
        <v>61</v>
      </c>
      <c r="C138" t="s">
        <v>498</v>
      </c>
      <c r="D138" t="s">
        <v>10</v>
      </c>
      <c r="E138">
        <v>2</v>
      </c>
      <c r="F138">
        <v>2</v>
      </c>
      <c r="G138">
        <v>1</v>
      </c>
      <c r="H138">
        <v>7</v>
      </c>
      <c r="I138">
        <v>0</v>
      </c>
      <c r="J138">
        <v>11692</v>
      </c>
      <c r="K138">
        <v>42737</v>
      </c>
      <c r="L138">
        <f t="shared" si="2"/>
        <v>42827</v>
      </c>
    </row>
    <row r="139" spans="1:12" s="6" customFormat="1" x14ac:dyDescent="0.25">
      <c r="A139"/>
      <c r="B139" t="s">
        <v>63</v>
      </c>
      <c r="C139"/>
      <c r="D139" t="s">
        <v>4</v>
      </c>
      <c r="E139">
        <v>2</v>
      </c>
      <c r="F139">
        <v>2</v>
      </c>
      <c r="G139">
        <v>1</v>
      </c>
      <c r="H139">
        <v>8</v>
      </c>
      <c r="I139">
        <v>1</v>
      </c>
      <c r="J139">
        <f>SUM(J140:J212)</f>
        <v>37580879.200000003</v>
      </c>
      <c r="K139"/>
      <c r="L139"/>
    </row>
    <row r="140" spans="1:12" s="1" customFormat="1" x14ac:dyDescent="0.25">
      <c r="A140" t="s">
        <v>553</v>
      </c>
      <c r="B140" t="s">
        <v>64</v>
      </c>
      <c r="C140" t="s">
        <v>555</v>
      </c>
      <c r="D140" t="s">
        <v>10</v>
      </c>
      <c r="E140">
        <v>2</v>
      </c>
      <c r="F140">
        <v>2</v>
      </c>
      <c r="G140">
        <v>1</v>
      </c>
      <c r="H140">
        <v>8</v>
      </c>
      <c r="I140">
        <v>1</v>
      </c>
      <c r="J140">
        <v>541811</v>
      </c>
      <c r="K140">
        <v>42908</v>
      </c>
      <c r="L140">
        <f t="shared" si="2"/>
        <v>42998</v>
      </c>
    </row>
    <row r="141" spans="1:12" s="1" customFormat="1" x14ac:dyDescent="0.25">
      <c r="A141" t="s">
        <v>1198</v>
      </c>
      <c r="B141" t="s">
        <v>64</v>
      </c>
      <c r="C141" t="s">
        <v>555</v>
      </c>
      <c r="D141" t="s">
        <v>10</v>
      </c>
      <c r="E141">
        <v>2</v>
      </c>
      <c r="F141">
        <v>2</v>
      </c>
      <c r="G141">
        <v>1</v>
      </c>
      <c r="H141">
        <v>8</v>
      </c>
      <c r="I141">
        <v>1</v>
      </c>
      <c r="J141">
        <v>399432</v>
      </c>
      <c r="K141">
        <v>43026</v>
      </c>
      <c r="L141">
        <f t="shared" si="2"/>
        <v>43116</v>
      </c>
    </row>
    <row r="142" spans="1:12" s="1" customFormat="1" x14ac:dyDescent="0.25">
      <c r="A142" t="s">
        <v>1468</v>
      </c>
      <c r="B142" t="s">
        <v>64</v>
      </c>
      <c r="C142" t="s">
        <v>555</v>
      </c>
      <c r="D142" t="s">
        <v>10</v>
      </c>
      <c r="E142">
        <v>2</v>
      </c>
      <c r="F142">
        <v>2</v>
      </c>
      <c r="G142">
        <v>1</v>
      </c>
      <c r="H142">
        <v>8</v>
      </c>
      <c r="I142">
        <v>1</v>
      </c>
      <c r="J142">
        <v>558485</v>
      </c>
      <c r="K142">
        <v>43091</v>
      </c>
      <c r="L142">
        <f t="shared" si="2"/>
        <v>43181</v>
      </c>
    </row>
    <row r="143" spans="1:12" s="1" customFormat="1" x14ac:dyDescent="0.25">
      <c r="A143" t="s">
        <v>1530</v>
      </c>
      <c r="B143" t="s">
        <v>64</v>
      </c>
      <c r="C143" t="s">
        <v>555</v>
      </c>
      <c r="D143" t="s">
        <v>10</v>
      </c>
      <c r="E143">
        <v>2</v>
      </c>
      <c r="F143">
        <v>2</v>
      </c>
      <c r="G143">
        <v>1</v>
      </c>
      <c r="H143">
        <v>8</v>
      </c>
      <c r="I143">
        <v>1</v>
      </c>
      <c r="J143">
        <v>558485.19999999995</v>
      </c>
      <c r="K143">
        <v>43098</v>
      </c>
      <c r="L143">
        <f t="shared" si="2"/>
        <v>43188</v>
      </c>
    </row>
    <row r="144" spans="1:12" x14ac:dyDescent="0.25">
      <c r="A144" t="s">
        <v>65</v>
      </c>
      <c r="B144" t="s">
        <v>64</v>
      </c>
      <c r="C144" t="s">
        <v>555</v>
      </c>
      <c r="D144" t="s">
        <v>10</v>
      </c>
      <c r="E144">
        <v>2</v>
      </c>
      <c r="F144">
        <v>2</v>
      </c>
      <c r="G144">
        <v>1</v>
      </c>
      <c r="H144">
        <v>8</v>
      </c>
      <c r="I144">
        <v>1</v>
      </c>
      <c r="J144">
        <v>549318</v>
      </c>
      <c r="K144">
        <v>42704</v>
      </c>
      <c r="L144">
        <f t="shared" si="2"/>
        <v>42794</v>
      </c>
    </row>
    <row r="145" spans="1:12" x14ac:dyDescent="0.25">
      <c r="B145" t="s">
        <v>1323</v>
      </c>
      <c r="C145" t="s">
        <v>555</v>
      </c>
      <c r="D145" t="s">
        <v>10</v>
      </c>
      <c r="E145">
        <v>2</v>
      </c>
      <c r="F145">
        <v>2</v>
      </c>
      <c r="G145">
        <v>1</v>
      </c>
      <c r="H145">
        <v>8</v>
      </c>
      <c r="I145">
        <v>1</v>
      </c>
      <c r="J145">
        <v>1550713</v>
      </c>
      <c r="K145">
        <v>42704</v>
      </c>
      <c r="L145">
        <f t="shared" si="2"/>
        <v>42794</v>
      </c>
    </row>
    <row r="146" spans="1:12" x14ac:dyDescent="0.25">
      <c r="B146" t="s">
        <v>395</v>
      </c>
      <c r="C146" t="s">
        <v>555</v>
      </c>
      <c r="D146" t="s">
        <v>10</v>
      </c>
      <c r="E146">
        <v>2</v>
      </c>
      <c r="F146">
        <v>2</v>
      </c>
      <c r="G146">
        <v>1</v>
      </c>
      <c r="H146">
        <v>8</v>
      </c>
      <c r="I146">
        <v>1</v>
      </c>
      <c r="J146">
        <v>1038567</v>
      </c>
      <c r="K146">
        <v>42243</v>
      </c>
      <c r="L146">
        <f t="shared" si="2"/>
        <v>42333</v>
      </c>
    </row>
    <row r="147" spans="1:12" x14ac:dyDescent="0.25">
      <c r="B147" t="s">
        <v>395</v>
      </c>
      <c r="C147" t="s">
        <v>555</v>
      </c>
      <c r="D147" t="s">
        <v>10</v>
      </c>
      <c r="E147">
        <v>2</v>
      </c>
      <c r="F147">
        <v>2</v>
      </c>
      <c r="G147">
        <v>1</v>
      </c>
      <c r="H147">
        <v>8</v>
      </c>
      <c r="I147">
        <v>1</v>
      </c>
      <c r="J147">
        <v>1164673</v>
      </c>
      <c r="K147">
        <v>42361</v>
      </c>
      <c r="L147">
        <f t="shared" si="2"/>
        <v>42451</v>
      </c>
    </row>
    <row r="148" spans="1:12" x14ac:dyDescent="0.25">
      <c r="B148" t="s">
        <v>395</v>
      </c>
      <c r="C148" t="s">
        <v>555</v>
      </c>
      <c r="D148" t="s">
        <v>10</v>
      </c>
      <c r="E148">
        <v>2</v>
      </c>
      <c r="F148">
        <v>2</v>
      </c>
      <c r="G148">
        <v>1</v>
      </c>
      <c r="H148">
        <v>8</v>
      </c>
      <c r="I148">
        <v>1</v>
      </c>
      <c r="J148">
        <v>854430</v>
      </c>
      <c r="K148">
        <v>41908</v>
      </c>
      <c r="L148">
        <f t="shared" si="2"/>
        <v>41998</v>
      </c>
    </row>
    <row r="149" spans="1:12" x14ac:dyDescent="0.25">
      <c r="B149" t="s">
        <v>395</v>
      </c>
      <c r="C149" t="s">
        <v>555</v>
      </c>
      <c r="D149" t="s">
        <v>10</v>
      </c>
      <c r="E149">
        <v>2</v>
      </c>
      <c r="F149">
        <v>2</v>
      </c>
      <c r="G149">
        <v>1</v>
      </c>
      <c r="H149">
        <v>8</v>
      </c>
      <c r="I149">
        <v>1</v>
      </c>
      <c r="J149">
        <v>800760</v>
      </c>
      <c r="K149">
        <v>42276</v>
      </c>
      <c r="L149">
        <f t="shared" si="2"/>
        <v>42366</v>
      </c>
    </row>
    <row r="150" spans="1:12" x14ac:dyDescent="0.25">
      <c r="B150" t="s">
        <v>395</v>
      </c>
      <c r="C150" t="s">
        <v>555</v>
      </c>
      <c r="D150" t="s">
        <v>10</v>
      </c>
      <c r="E150">
        <v>2</v>
      </c>
      <c r="F150">
        <v>2</v>
      </c>
      <c r="G150">
        <v>1</v>
      </c>
      <c r="H150">
        <v>8</v>
      </c>
      <c r="I150">
        <v>1</v>
      </c>
      <c r="J150">
        <v>919663</v>
      </c>
      <c r="K150">
        <v>42192</v>
      </c>
      <c r="L150">
        <f t="shared" si="2"/>
        <v>42282</v>
      </c>
    </row>
    <row r="151" spans="1:12" x14ac:dyDescent="0.25">
      <c r="B151" t="s">
        <v>395</v>
      </c>
      <c r="C151" t="s">
        <v>555</v>
      </c>
      <c r="D151" t="s">
        <v>10</v>
      </c>
      <c r="E151">
        <v>2</v>
      </c>
      <c r="F151">
        <v>2</v>
      </c>
      <c r="G151">
        <v>1</v>
      </c>
      <c r="H151">
        <v>8</v>
      </c>
      <c r="I151">
        <v>1</v>
      </c>
      <c r="J151">
        <v>939476</v>
      </c>
      <c r="K151">
        <v>42219</v>
      </c>
      <c r="L151">
        <f t="shared" si="2"/>
        <v>42309</v>
      </c>
    </row>
    <row r="152" spans="1:12" x14ac:dyDescent="0.25">
      <c r="B152" t="s">
        <v>395</v>
      </c>
      <c r="C152" t="s">
        <v>555</v>
      </c>
      <c r="D152" t="s">
        <v>10</v>
      </c>
      <c r="E152">
        <v>2</v>
      </c>
      <c r="F152">
        <v>2</v>
      </c>
      <c r="G152">
        <v>1</v>
      </c>
      <c r="H152">
        <v>8</v>
      </c>
      <c r="I152">
        <v>1</v>
      </c>
      <c r="J152">
        <v>379920</v>
      </c>
      <c r="K152">
        <v>43047</v>
      </c>
      <c r="L152">
        <f t="shared" si="2"/>
        <v>43137</v>
      </c>
    </row>
    <row r="153" spans="1:12" x14ac:dyDescent="0.25">
      <c r="B153" t="s">
        <v>395</v>
      </c>
      <c r="C153" t="s">
        <v>555</v>
      </c>
      <c r="D153" t="s">
        <v>10</v>
      </c>
      <c r="E153">
        <v>2</v>
      </c>
      <c r="F153">
        <v>2</v>
      </c>
      <c r="G153">
        <v>1</v>
      </c>
      <c r="H153">
        <v>8</v>
      </c>
      <c r="I153">
        <v>1</v>
      </c>
      <c r="J153">
        <v>959295</v>
      </c>
      <c r="K153">
        <v>42192</v>
      </c>
      <c r="L153">
        <f t="shared" si="2"/>
        <v>42282</v>
      </c>
    </row>
    <row r="154" spans="1:12" x14ac:dyDescent="0.25">
      <c r="B154" t="s">
        <v>395</v>
      </c>
      <c r="C154" t="s">
        <v>555</v>
      </c>
      <c r="D154" t="s">
        <v>10</v>
      </c>
      <c r="E154">
        <v>2</v>
      </c>
      <c r="F154">
        <v>2</v>
      </c>
      <c r="G154">
        <v>1</v>
      </c>
      <c r="H154">
        <v>8</v>
      </c>
      <c r="I154">
        <v>1</v>
      </c>
      <c r="J154">
        <v>379859</v>
      </c>
      <c r="K154">
        <v>43074</v>
      </c>
      <c r="L154">
        <f t="shared" si="2"/>
        <v>43164</v>
      </c>
    </row>
    <row r="155" spans="1:12" x14ac:dyDescent="0.25">
      <c r="B155" t="s">
        <v>395</v>
      </c>
      <c r="C155" t="s">
        <v>555</v>
      </c>
      <c r="D155" t="s">
        <v>10</v>
      </c>
      <c r="E155">
        <v>2</v>
      </c>
      <c r="F155">
        <v>2</v>
      </c>
      <c r="G155">
        <v>1</v>
      </c>
      <c r="H155">
        <v>8</v>
      </c>
      <c r="I155">
        <v>1</v>
      </c>
      <c r="J155">
        <v>964468</v>
      </c>
      <c r="K155">
        <v>42194</v>
      </c>
      <c r="L155">
        <f t="shared" si="2"/>
        <v>42284</v>
      </c>
    </row>
    <row r="156" spans="1:12" x14ac:dyDescent="0.25">
      <c r="B156" t="s">
        <v>1323</v>
      </c>
      <c r="C156" t="s">
        <v>555</v>
      </c>
      <c r="D156" t="s">
        <v>10</v>
      </c>
      <c r="E156">
        <v>2</v>
      </c>
      <c r="F156">
        <v>2</v>
      </c>
      <c r="G156">
        <v>1</v>
      </c>
      <c r="H156">
        <v>8</v>
      </c>
      <c r="I156" t="s">
        <v>11</v>
      </c>
      <c r="J156">
        <v>471390</v>
      </c>
      <c r="K156">
        <v>42550</v>
      </c>
      <c r="L156">
        <f t="shared" si="2"/>
        <v>42640</v>
      </c>
    </row>
    <row r="157" spans="1:12" s="2" customFormat="1" x14ac:dyDescent="0.25">
      <c r="A157"/>
      <c r="B157" t="s">
        <v>1323</v>
      </c>
      <c r="C157" t="s">
        <v>555</v>
      </c>
      <c r="D157" t="s">
        <v>10</v>
      </c>
      <c r="E157">
        <v>2</v>
      </c>
      <c r="F157">
        <v>2</v>
      </c>
      <c r="G157">
        <v>1</v>
      </c>
      <c r="H157">
        <v>8</v>
      </c>
      <c r="I157" t="s">
        <v>11</v>
      </c>
      <c r="J157">
        <v>515580</v>
      </c>
      <c r="K157">
        <v>42552</v>
      </c>
      <c r="L157">
        <f t="shared" si="2"/>
        <v>42642</v>
      </c>
    </row>
    <row r="158" spans="1:12" x14ac:dyDescent="0.25">
      <c r="B158" t="s">
        <v>1323</v>
      </c>
      <c r="C158" t="s">
        <v>555</v>
      </c>
      <c r="D158" t="s">
        <v>10</v>
      </c>
      <c r="E158">
        <v>2</v>
      </c>
      <c r="F158">
        <v>2</v>
      </c>
      <c r="G158">
        <v>1</v>
      </c>
      <c r="H158">
        <v>8</v>
      </c>
      <c r="I158">
        <v>1</v>
      </c>
      <c r="J158">
        <v>471390</v>
      </c>
      <c r="K158">
        <v>41935</v>
      </c>
      <c r="L158">
        <f t="shared" si="2"/>
        <v>42025</v>
      </c>
    </row>
    <row r="159" spans="1:12" x14ac:dyDescent="0.25">
      <c r="B159" t="s">
        <v>1323</v>
      </c>
      <c r="C159" t="s">
        <v>555</v>
      </c>
      <c r="D159" t="s">
        <v>10</v>
      </c>
      <c r="E159">
        <v>2</v>
      </c>
      <c r="F159">
        <v>2</v>
      </c>
      <c r="G159">
        <v>1</v>
      </c>
      <c r="H159">
        <v>8</v>
      </c>
      <c r="I159">
        <v>1</v>
      </c>
      <c r="J159">
        <v>471390</v>
      </c>
      <c r="K159">
        <v>41939</v>
      </c>
      <c r="L159">
        <f t="shared" si="2"/>
        <v>42029</v>
      </c>
    </row>
    <row r="160" spans="1:12" x14ac:dyDescent="0.25">
      <c r="B160" t="s">
        <v>395</v>
      </c>
      <c r="C160" t="s">
        <v>555</v>
      </c>
      <c r="D160" t="s">
        <v>10</v>
      </c>
      <c r="E160">
        <v>2</v>
      </c>
      <c r="F160">
        <v>2</v>
      </c>
      <c r="G160">
        <v>1</v>
      </c>
      <c r="H160">
        <v>8</v>
      </c>
      <c r="I160">
        <v>1</v>
      </c>
      <c r="J160">
        <v>840396</v>
      </c>
      <c r="K160">
        <v>41939</v>
      </c>
      <c r="L160">
        <f t="shared" si="2"/>
        <v>42029</v>
      </c>
    </row>
    <row r="161" spans="2:12" x14ac:dyDescent="0.25">
      <c r="B161" t="s">
        <v>1323</v>
      </c>
      <c r="C161" t="s">
        <v>555</v>
      </c>
      <c r="D161" t="s">
        <v>10</v>
      </c>
      <c r="E161">
        <v>2</v>
      </c>
      <c r="F161">
        <v>2</v>
      </c>
      <c r="G161">
        <v>1</v>
      </c>
      <c r="H161">
        <v>8</v>
      </c>
      <c r="I161">
        <v>1</v>
      </c>
      <c r="J161">
        <v>4766305</v>
      </c>
      <c r="K161">
        <v>41955</v>
      </c>
      <c r="L161">
        <f t="shared" si="2"/>
        <v>42045</v>
      </c>
    </row>
    <row r="162" spans="2:12" x14ac:dyDescent="0.25">
      <c r="B162" t="s">
        <v>1323</v>
      </c>
      <c r="C162" t="s">
        <v>555</v>
      </c>
      <c r="D162" t="s">
        <v>10</v>
      </c>
      <c r="E162">
        <v>2</v>
      </c>
      <c r="F162">
        <v>2</v>
      </c>
      <c r="G162">
        <v>1</v>
      </c>
      <c r="H162">
        <v>8</v>
      </c>
      <c r="I162">
        <v>1</v>
      </c>
      <c r="J162">
        <v>471390</v>
      </c>
      <c r="K162">
        <v>41942</v>
      </c>
      <c r="L162">
        <f t="shared" si="2"/>
        <v>42032</v>
      </c>
    </row>
    <row r="163" spans="2:12" x14ac:dyDescent="0.25">
      <c r="B163" t="s">
        <v>1323</v>
      </c>
      <c r="C163" t="s">
        <v>555</v>
      </c>
      <c r="D163" t="s">
        <v>10</v>
      </c>
      <c r="E163">
        <v>2</v>
      </c>
      <c r="F163">
        <v>2</v>
      </c>
      <c r="G163">
        <v>1</v>
      </c>
      <c r="H163">
        <v>8</v>
      </c>
      <c r="I163">
        <v>1</v>
      </c>
      <c r="J163">
        <v>515580</v>
      </c>
      <c r="K163">
        <v>42193</v>
      </c>
      <c r="L163">
        <f t="shared" si="2"/>
        <v>42283</v>
      </c>
    </row>
    <row r="164" spans="2:12" x14ac:dyDescent="0.25">
      <c r="B164" t="s">
        <v>1323</v>
      </c>
      <c r="C164" t="s">
        <v>555</v>
      </c>
      <c r="D164" t="s">
        <v>10</v>
      </c>
      <c r="E164">
        <v>2</v>
      </c>
      <c r="F164">
        <v>2</v>
      </c>
      <c r="G164">
        <v>1</v>
      </c>
      <c r="H164">
        <v>8</v>
      </c>
      <c r="I164">
        <v>1</v>
      </c>
      <c r="J164">
        <v>515580</v>
      </c>
      <c r="K164">
        <v>42193</v>
      </c>
      <c r="L164">
        <f t="shared" si="2"/>
        <v>42283</v>
      </c>
    </row>
    <row r="165" spans="2:12" x14ac:dyDescent="0.25">
      <c r="B165" t="s">
        <v>1323</v>
      </c>
      <c r="C165" t="s">
        <v>555</v>
      </c>
      <c r="D165" t="s">
        <v>10</v>
      </c>
      <c r="E165">
        <v>2</v>
      </c>
      <c r="F165">
        <v>2</v>
      </c>
      <c r="G165">
        <v>1</v>
      </c>
      <c r="H165">
        <v>8</v>
      </c>
      <c r="I165">
        <v>1</v>
      </c>
      <c r="J165">
        <v>471390</v>
      </c>
      <c r="K165">
        <v>42194</v>
      </c>
      <c r="L165">
        <f t="shared" si="2"/>
        <v>42284</v>
      </c>
    </row>
    <row r="166" spans="2:12" x14ac:dyDescent="0.25">
      <c r="B166" t="s">
        <v>1323</v>
      </c>
      <c r="C166" t="s">
        <v>555</v>
      </c>
      <c r="D166" t="s">
        <v>10</v>
      </c>
      <c r="E166">
        <v>2</v>
      </c>
      <c r="F166">
        <v>2</v>
      </c>
      <c r="G166">
        <v>1</v>
      </c>
      <c r="H166">
        <v>8</v>
      </c>
      <c r="I166">
        <v>1</v>
      </c>
      <c r="J166">
        <v>471390</v>
      </c>
      <c r="K166">
        <v>42194</v>
      </c>
      <c r="L166">
        <f t="shared" si="2"/>
        <v>42284</v>
      </c>
    </row>
    <row r="167" spans="2:12" x14ac:dyDescent="0.25">
      <c r="B167" t="s">
        <v>1323</v>
      </c>
      <c r="C167" t="s">
        <v>555</v>
      </c>
      <c r="D167" t="s">
        <v>10</v>
      </c>
      <c r="E167">
        <v>2</v>
      </c>
      <c r="F167">
        <v>2</v>
      </c>
      <c r="G167">
        <v>1</v>
      </c>
      <c r="H167">
        <v>8</v>
      </c>
      <c r="I167">
        <v>1</v>
      </c>
      <c r="J167">
        <v>515580</v>
      </c>
      <c r="K167">
        <v>42216</v>
      </c>
      <c r="L167">
        <f t="shared" si="2"/>
        <v>42306</v>
      </c>
    </row>
    <row r="168" spans="2:12" x14ac:dyDescent="0.25">
      <c r="B168" t="s">
        <v>1323</v>
      </c>
      <c r="C168" t="s">
        <v>555</v>
      </c>
      <c r="D168" t="s">
        <v>10</v>
      </c>
      <c r="E168">
        <v>2</v>
      </c>
      <c r="F168">
        <v>2</v>
      </c>
      <c r="G168">
        <v>1</v>
      </c>
      <c r="H168">
        <v>8</v>
      </c>
      <c r="I168">
        <v>1</v>
      </c>
      <c r="J168">
        <v>515580</v>
      </c>
      <c r="K168">
        <v>42241</v>
      </c>
      <c r="L168">
        <f t="shared" si="2"/>
        <v>42331</v>
      </c>
    </row>
    <row r="169" spans="2:12" x14ac:dyDescent="0.25">
      <c r="B169" t="s">
        <v>1323</v>
      </c>
      <c r="C169" t="s">
        <v>555</v>
      </c>
      <c r="D169" t="s">
        <v>10</v>
      </c>
      <c r="E169">
        <v>2</v>
      </c>
      <c r="F169">
        <v>2</v>
      </c>
      <c r="G169">
        <v>1</v>
      </c>
      <c r="H169">
        <v>8</v>
      </c>
      <c r="I169">
        <v>1</v>
      </c>
      <c r="J169">
        <v>515580</v>
      </c>
      <c r="K169">
        <v>42243</v>
      </c>
      <c r="L169">
        <f t="shared" si="2"/>
        <v>42333</v>
      </c>
    </row>
    <row r="170" spans="2:12" x14ac:dyDescent="0.25">
      <c r="B170" t="s">
        <v>395</v>
      </c>
      <c r="C170" t="s">
        <v>555</v>
      </c>
      <c r="D170" t="s">
        <v>10</v>
      </c>
      <c r="E170">
        <v>2</v>
      </c>
      <c r="F170">
        <v>2</v>
      </c>
      <c r="G170">
        <v>1</v>
      </c>
      <c r="H170">
        <v>8</v>
      </c>
      <c r="I170">
        <v>1</v>
      </c>
      <c r="J170">
        <v>345846</v>
      </c>
      <c r="K170">
        <v>42550</v>
      </c>
      <c r="L170">
        <f t="shared" si="2"/>
        <v>42640</v>
      </c>
    </row>
    <row r="171" spans="2:12" x14ac:dyDescent="0.25">
      <c r="B171" t="s">
        <v>395</v>
      </c>
      <c r="C171" t="s">
        <v>555</v>
      </c>
      <c r="D171" t="s">
        <v>10</v>
      </c>
      <c r="E171">
        <v>2</v>
      </c>
      <c r="F171">
        <v>2</v>
      </c>
      <c r="G171">
        <v>1</v>
      </c>
      <c r="H171">
        <v>8</v>
      </c>
      <c r="I171">
        <v>1</v>
      </c>
      <c r="J171">
        <v>345846</v>
      </c>
      <c r="K171">
        <v>42550</v>
      </c>
      <c r="L171">
        <f t="shared" si="2"/>
        <v>42640</v>
      </c>
    </row>
    <row r="172" spans="2:12" x14ac:dyDescent="0.25">
      <c r="B172" t="s">
        <v>395</v>
      </c>
      <c r="C172" t="s">
        <v>555</v>
      </c>
      <c r="D172" t="s">
        <v>10</v>
      </c>
      <c r="E172">
        <v>2</v>
      </c>
      <c r="F172">
        <v>2</v>
      </c>
      <c r="G172">
        <v>1</v>
      </c>
      <c r="H172">
        <v>8</v>
      </c>
      <c r="I172">
        <v>1</v>
      </c>
      <c r="J172">
        <v>350186</v>
      </c>
      <c r="K172">
        <v>42550</v>
      </c>
      <c r="L172">
        <f t="shared" si="2"/>
        <v>42640</v>
      </c>
    </row>
    <row r="173" spans="2:12" x14ac:dyDescent="0.25">
      <c r="B173" t="s">
        <v>395</v>
      </c>
      <c r="C173" t="s">
        <v>555</v>
      </c>
      <c r="D173" t="s">
        <v>10</v>
      </c>
      <c r="E173">
        <v>2</v>
      </c>
      <c r="F173">
        <v>2</v>
      </c>
      <c r="G173">
        <v>1</v>
      </c>
      <c r="H173">
        <v>8</v>
      </c>
      <c r="I173">
        <v>1</v>
      </c>
      <c r="J173">
        <v>345846</v>
      </c>
      <c r="K173">
        <v>42552</v>
      </c>
      <c r="L173">
        <f t="shared" si="2"/>
        <v>42642</v>
      </c>
    </row>
    <row r="174" spans="2:12" x14ac:dyDescent="0.25">
      <c r="B174" t="s">
        <v>1323</v>
      </c>
      <c r="C174" t="s">
        <v>555</v>
      </c>
      <c r="D174" t="s">
        <v>10</v>
      </c>
      <c r="E174">
        <v>2</v>
      </c>
      <c r="F174">
        <v>2</v>
      </c>
      <c r="G174">
        <v>1</v>
      </c>
      <c r="H174">
        <v>8</v>
      </c>
      <c r="I174">
        <v>1</v>
      </c>
      <c r="J174">
        <v>515580</v>
      </c>
      <c r="K174">
        <v>42552</v>
      </c>
      <c r="L174">
        <f t="shared" si="2"/>
        <v>42642</v>
      </c>
    </row>
    <row r="175" spans="2:12" x14ac:dyDescent="0.25">
      <c r="B175" t="s">
        <v>1323</v>
      </c>
      <c r="C175" t="s">
        <v>555</v>
      </c>
      <c r="D175" t="s">
        <v>10</v>
      </c>
      <c r="E175">
        <v>2</v>
      </c>
      <c r="F175">
        <v>2</v>
      </c>
      <c r="G175">
        <v>1</v>
      </c>
      <c r="H175">
        <v>8</v>
      </c>
      <c r="I175">
        <v>1</v>
      </c>
      <c r="J175">
        <v>515580</v>
      </c>
      <c r="K175">
        <v>42555</v>
      </c>
      <c r="L175">
        <f t="shared" si="2"/>
        <v>42645</v>
      </c>
    </row>
    <row r="176" spans="2:12" x14ac:dyDescent="0.25">
      <c r="B176" t="s">
        <v>395</v>
      </c>
      <c r="C176" t="s">
        <v>555</v>
      </c>
      <c r="D176" t="s">
        <v>10</v>
      </c>
      <c r="E176">
        <v>2</v>
      </c>
      <c r="F176">
        <v>2</v>
      </c>
      <c r="G176">
        <v>1</v>
      </c>
      <c r="H176">
        <v>8</v>
      </c>
      <c r="I176">
        <v>1</v>
      </c>
      <c r="J176">
        <v>350186</v>
      </c>
      <c r="K176">
        <v>42590</v>
      </c>
      <c r="L176">
        <f t="shared" si="2"/>
        <v>42680</v>
      </c>
    </row>
    <row r="177" spans="1:12" x14ac:dyDescent="0.25">
      <c r="B177" t="s">
        <v>395</v>
      </c>
      <c r="C177" t="s">
        <v>555</v>
      </c>
      <c r="D177" t="s">
        <v>10</v>
      </c>
      <c r="E177">
        <v>2</v>
      </c>
      <c r="F177">
        <v>2</v>
      </c>
      <c r="G177">
        <v>1</v>
      </c>
      <c r="H177">
        <v>8</v>
      </c>
      <c r="I177">
        <v>1</v>
      </c>
      <c r="J177">
        <v>350186</v>
      </c>
      <c r="K177">
        <v>42590</v>
      </c>
      <c r="L177">
        <f t="shared" si="2"/>
        <v>42680</v>
      </c>
    </row>
    <row r="178" spans="1:12" x14ac:dyDescent="0.25">
      <c r="B178" t="s">
        <v>395</v>
      </c>
      <c r="C178" t="s">
        <v>555</v>
      </c>
      <c r="D178" t="s">
        <v>10</v>
      </c>
      <c r="E178">
        <v>2</v>
      </c>
      <c r="F178">
        <v>2</v>
      </c>
      <c r="G178">
        <v>1</v>
      </c>
      <c r="H178">
        <v>8</v>
      </c>
      <c r="I178">
        <v>1</v>
      </c>
      <c r="J178">
        <v>351161</v>
      </c>
      <c r="K178">
        <v>42590</v>
      </c>
      <c r="L178">
        <f t="shared" si="2"/>
        <v>42680</v>
      </c>
    </row>
    <row r="179" spans="1:12" x14ac:dyDescent="0.25">
      <c r="B179" t="s">
        <v>395</v>
      </c>
      <c r="C179" t="s">
        <v>555</v>
      </c>
      <c r="D179" t="s">
        <v>10</v>
      </c>
      <c r="E179">
        <v>2</v>
      </c>
      <c r="F179">
        <v>2</v>
      </c>
      <c r="G179">
        <v>1</v>
      </c>
      <c r="H179">
        <v>8</v>
      </c>
      <c r="I179">
        <v>1</v>
      </c>
      <c r="J179">
        <v>351161</v>
      </c>
      <c r="K179">
        <v>42590</v>
      </c>
      <c r="L179">
        <f t="shared" si="2"/>
        <v>42680</v>
      </c>
    </row>
    <row r="180" spans="1:12" x14ac:dyDescent="0.25">
      <c r="B180" t="s">
        <v>395</v>
      </c>
      <c r="C180" t="s">
        <v>555</v>
      </c>
      <c r="D180" t="s">
        <v>10</v>
      </c>
      <c r="E180">
        <v>2</v>
      </c>
      <c r="F180">
        <v>2</v>
      </c>
      <c r="G180">
        <v>1</v>
      </c>
      <c r="H180">
        <v>8</v>
      </c>
      <c r="I180">
        <v>1</v>
      </c>
      <c r="J180">
        <v>351161</v>
      </c>
      <c r="K180">
        <v>42590</v>
      </c>
      <c r="L180">
        <f t="shared" si="2"/>
        <v>42680</v>
      </c>
    </row>
    <row r="181" spans="1:12" x14ac:dyDescent="0.25">
      <c r="B181" t="s">
        <v>1323</v>
      </c>
      <c r="C181" t="s">
        <v>555</v>
      </c>
      <c r="D181" t="s">
        <v>10</v>
      </c>
      <c r="E181">
        <v>2</v>
      </c>
      <c r="F181">
        <v>2</v>
      </c>
      <c r="G181">
        <v>1</v>
      </c>
      <c r="H181">
        <v>8</v>
      </c>
      <c r="I181">
        <v>1</v>
      </c>
      <c r="J181">
        <v>515580</v>
      </c>
      <c r="K181">
        <v>42590</v>
      </c>
      <c r="L181">
        <f t="shared" si="2"/>
        <v>42680</v>
      </c>
    </row>
    <row r="182" spans="1:12" x14ac:dyDescent="0.25">
      <c r="B182" t="s">
        <v>1323</v>
      </c>
      <c r="C182" t="s">
        <v>555</v>
      </c>
      <c r="D182" t="s">
        <v>10</v>
      </c>
      <c r="E182">
        <v>2</v>
      </c>
      <c r="F182">
        <v>2</v>
      </c>
      <c r="G182">
        <v>1</v>
      </c>
      <c r="H182">
        <v>8</v>
      </c>
      <c r="I182">
        <v>1</v>
      </c>
      <c r="J182">
        <v>515580</v>
      </c>
      <c r="K182">
        <v>42590</v>
      </c>
      <c r="L182">
        <f t="shared" si="2"/>
        <v>42680</v>
      </c>
    </row>
    <row r="183" spans="1:12" x14ac:dyDescent="0.25">
      <c r="B183" t="s">
        <v>1323</v>
      </c>
      <c r="C183" t="s">
        <v>555</v>
      </c>
      <c r="D183" t="s">
        <v>10</v>
      </c>
      <c r="E183">
        <v>2</v>
      </c>
      <c r="F183">
        <v>2</v>
      </c>
      <c r="G183">
        <v>1</v>
      </c>
      <c r="H183">
        <v>8</v>
      </c>
      <c r="I183">
        <v>1</v>
      </c>
      <c r="J183">
        <v>515580</v>
      </c>
      <c r="K183">
        <v>42590</v>
      </c>
      <c r="L183">
        <f t="shared" si="2"/>
        <v>42680</v>
      </c>
    </row>
    <row r="184" spans="1:12" x14ac:dyDescent="0.25">
      <c r="B184" t="s">
        <v>1323</v>
      </c>
      <c r="C184" t="s">
        <v>555</v>
      </c>
      <c r="D184" t="s">
        <v>10</v>
      </c>
      <c r="E184">
        <v>2</v>
      </c>
      <c r="F184">
        <v>2</v>
      </c>
      <c r="G184">
        <v>1</v>
      </c>
      <c r="H184">
        <v>8</v>
      </c>
      <c r="I184">
        <v>1</v>
      </c>
      <c r="J184">
        <v>515580</v>
      </c>
      <c r="K184">
        <v>42590</v>
      </c>
      <c r="L184">
        <f t="shared" si="2"/>
        <v>42680</v>
      </c>
    </row>
    <row r="185" spans="1:12" x14ac:dyDescent="0.25">
      <c r="A185" t="s">
        <v>66</v>
      </c>
      <c r="B185" t="s">
        <v>1323</v>
      </c>
      <c r="C185" t="s">
        <v>555</v>
      </c>
      <c r="D185" t="s">
        <v>10</v>
      </c>
      <c r="E185">
        <v>2</v>
      </c>
      <c r="F185">
        <v>2</v>
      </c>
      <c r="G185">
        <v>1</v>
      </c>
      <c r="H185">
        <v>8</v>
      </c>
      <c r="I185">
        <v>1</v>
      </c>
      <c r="J185">
        <v>515580</v>
      </c>
      <c r="K185">
        <v>42703</v>
      </c>
      <c r="L185">
        <f t="shared" si="2"/>
        <v>42793</v>
      </c>
    </row>
    <row r="186" spans="1:12" x14ac:dyDescent="0.25">
      <c r="B186" t="s">
        <v>1323</v>
      </c>
      <c r="C186" t="s">
        <v>555</v>
      </c>
      <c r="D186" t="s">
        <v>10</v>
      </c>
      <c r="E186">
        <v>2</v>
      </c>
      <c r="F186">
        <v>2</v>
      </c>
      <c r="G186">
        <v>1</v>
      </c>
      <c r="H186">
        <v>8</v>
      </c>
      <c r="I186">
        <v>1</v>
      </c>
      <c r="J186">
        <v>515580</v>
      </c>
      <c r="K186">
        <v>42703</v>
      </c>
      <c r="L186">
        <f t="shared" si="2"/>
        <v>42793</v>
      </c>
    </row>
    <row r="187" spans="1:12" x14ac:dyDescent="0.25">
      <c r="B187" t="s">
        <v>1323</v>
      </c>
      <c r="C187" t="s">
        <v>555</v>
      </c>
      <c r="D187" t="s">
        <v>10</v>
      </c>
      <c r="E187">
        <v>2</v>
      </c>
      <c r="F187">
        <v>2</v>
      </c>
      <c r="G187">
        <v>1</v>
      </c>
      <c r="H187">
        <v>8</v>
      </c>
      <c r="I187">
        <v>1</v>
      </c>
      <c r="J187">
        <v>786685</v>
      </c>
      <c r="K187">
        <v>43068</v>
      </c>
      <c r="L187">
        <f t="shared" si="2"/>
        <v>43158</v>
      </c>
    </row>
    <row r="188" spans="1:12" x14ac:dyDescent="0.25">
      <c r="B188" t="s">
        <v>395</v>
      </c>
      <c r="C188" t="s">
        <v>555</v>
      </c>
      <c r="D188" t="s">
        <v>10</v>
      </c>
      <c r="E188">
        <v>2</v>
      </c>
      <c r="F188">
        <v>2</v>
      </c>
      <c r="G188">
        <v>1</v>
      </c>
      <c r="H188">
        <v>8</v>
      </c>
      <c r="I188">
        <v>1</v>
      </c>
      <c r="J188">
        <v>351161</v>
      </c>
      <c r="K188">
        <v>42705</v>
      </c>
      <c r="L188">
        <f t="shared" si="2"/>
        <v>42795</v>
      </c>
    </row>
    <row r="189" spans="1:12" x14ac:dyDescent="0.25">
      <c r="B189" t="s">
        <v>395</v>
      </c>
      <c r="C189" t="s">
        <v>555</v>
      </c>
      <c r="D189" t="s">
        <v>10</v>
      </c>
      <c r="E189">
        <v>2</v>
      </c>
      <c r="F189">
        <v>2</v>
      </c>
      <c r="G189">
        <v>1</v>
      </c>
      <c r="H189">
        <v>8</v>
      </c>
      <c r="I189">
        <v>1</v>
      </c>
      <c r="J189">
        <v>379920</v>
      </c>
      <c r="K189">
        <v>43049</v>
      </c>
      <c r="L189">
        <f t="shared" si="2"/>
        <v>43139</v>
      </c>
    </row>
    <row r="190" spans="1:12" x14ac:dyDescent="0.25">
      <c r="B190" t="s">
        <v>67</v>
      </c>
      <c r="C190" t="s">
        <v>555</v>
      </c>
      <c r="D190" t="s">
        <v>10</v>
      </c>
      <c r="E190">
        <v>2</v>
      </c>
      <c r="F190">
        <v>2</v>
      </c>
      <c r="G190">
        <v>1</v>
      </c>
      <c r="H190">
        <v>8</v>
      </c>
      <c r="I190">
        <v>1</v>
      </c>
      <c r="J190">
        <v>24000</v>
      </c>
      <c r="K190">
        <v>42706</v>
      </c>
      <c r="L190">
        <f t="shared" si="2"/>
        <v>42796</v>
      </c>
    </row>
    <row r="191" spans="1:12" x14ac:dyDescent="0.25">
      <c r="B191" t="s">
        <v>67</v>
      </c>
      <c r="C191" t="s">
        <v>555</v>
      </c>
      <c r="D191" t="s">
        <v>10</v>
      </c>
      <c r="E191">
        <v>2</v>
      </c>
      <c r="F191">
        <v>2</v>
      </c>
      <c r="G191">
        <v>1</v>
      </c>
      <c r="H191">
        <v>8</v>
      </c>
      <c r="I191">
        <v>1</v>
      </c>
      <c r="J191">
        <v>32900</v>
      </c>
      <c r="K191">
        <v>43039</v>
      </c>
      <c r="L191">
        <f t="shared" si="2"/>
        <v>43129</v>
      </c>
    </row>
    <row r="192" spans="1:12" x14ac:dyDescent="0.25">
      <c r="B192" t="s">
        <v>67</v>
      </c>
      <c r="C192" t="s">
        <v>555</v>
      </c>
      <c r="D192" t="s">
        <v>10</v>
      </c>
      <c r="E192">
        <v>2</v>
      </c>
      <c r="F192">
        <v>2</v>
      </c>
      <c r="G192">
        <v>1</v>
      </c>
      <c r="H192">
        <v>8</v>
      </c>
      <c r="I192">
        <v>1</v>
      </c>
      <c r="J192">
        <v>32900</v>
      </c>
      <c r="K192">
        <v>43039</v>
      </c>
      <c r="L192">
        <f t="shared" si="2"/>
        <v>43129</v>
      </c>
    </row>
    <row r="193" spans="1:12" x14ac:dyDescent="0.25">
      <c r="B193" t="s">
        <v>67</v>
      </c>
      <c r="C193" t="s">
        <v>555</v>
      </c>
      <c r="D193" t="s">
        <v>10</v>
      </c>
      <c r="E193">
        <v>2</v>
      </c>
      <c r="F193">
        <v>2</v>
      </c>
      <c r="G193">
        <v>1</v>
      </c>
      <c r="H193">
        <v>8</v>
      </c>
      <c r="I193">
        <v>1</v>
      </c>
      <c r="J193">
        <v>32900</v>
      </c>
      <c r="K193">
        <v>43038</v>
      </c>
      <c r="L193">
        <f t="shared" si="2"/>
        <v>43128</v>
      </c>
    </row>
    <row r="194" spans="1:12" x14ac:dyDescent="0.25">
      <c r="B194" t="s">
        <v>67</v>
      </c>
      <c r="C194" t="s">
        <v>555</v>
      </c>
      <c r="D194" t="s">
        <v>10</v>
      </c>
      <c r="E194">
        <v>2</v>
      </c>
      <c r="F194">
        <v>2</v>
      </c>
      <c r="G194">
        <v>1</v>
      </c>
      <c r="H194">
        <v>8</v>
      </c>
      <c r="I194">
        <v>1</v>
      </c>
      <c r="J194">
        <v>30900</v>
      </c>
      <c r="K194">
        <v>43038</v>
      </c>
      <c r="L194">
        <f t="shared" si="2"/>
        <v>43128</v>
      </c>
    </row>
    <row r="195" spans="1:12" x14ac:dyDescent="0.25">
      <c r="B195" t="s">
        <v>67</v>
      </c>
      <c r="C195" t="s">
        <v>555</v>
      </c>
      <c r="D195" t="s">
        <v>10</v>
      </c>
      <c r="E195">
        <v>2</v>
      </c>
      <c r="F195">
        <v>2</v>
      </c>
      <c r="G195">
        <v>1</v>
      </c>
      <c r="H195">
        <v>8</v>
      </c>
      <c r="I195">
        <v>1</v>
      </c>
      <c r="J195">
        <v>324000</v>
      </c>
      <c r="K195">
        <v>43060</v>
      </c>
      <c r="L195">
        <f t="shared" si="2"/>
        <v>43150</v>
      </c>
    </row>
    <row r="196" spans="1:12" x14ac:dyDescent="0.25">
      <c r="B196" t="s">
        <v>67</v>
      </c>
      <c r="C196" t="s">
        <v>555</v>
      </c>
      <c r="D196" t="s">
        <v>10</v>
      </c>
      <c r="E196">
        <v>2</v>
      </c>
      <c r="F196">
        <v>2</v>
      </c>
      <c r="G196">
        <v>1</v>
      </c>
      <c r="H196">
        <v>8</v>
      </c>
      <c r="I196">
        <v>1</v>
      </c>
      <c r="J196">
        <v>54900</v>
      </c>
      <c r="K196">
        <v>43098</v>
      </c>
      <c r="L196">
        <f t="shared" si="2"/>
        <v>43188</v>
      </c>
    </row>
    <row r="197" spans="1:12" x14ac:dyDescent="0.25">
      <c r="B197" t="s">
        <v>67</v>
      </c>
      <c r="C197" t="s">
        <v>555</v>
      </c>
      <c r="D197" t="s">
        <v>10</v>
      </c>
      <c r="E197">
        <v>2</v>
      </c>
      <c r="F197">
        <v>2</v>
      </c>
      <c r="G197">
        <v>1</v>
      </c>
      <c r="H197">
        <v>8</v>
      </c>
      <c r="I197">
        <v>1</v>
      </c>
      <c r="J197">
        <v>54900</v>
      </c>
      <c r="K197">
        <v>43098</v>
      </c>
      <c r="L197">
        <f t="shared" ref="L197:L260" si="3">+K197+90</f>
        <v>43188</v>
      </c>
    </row>
    <row r="198" spans="1:12" x14ac:dyDescent="0.25">
      <c r="B198" t="s">
        <v>67</v>
      </c>
      <c r="C198" t="s">
        <v>555</v>
      </c>
      <c r="D198" t="s">
        <v>10</v>
      </c>
      <c r="E198">
        <v>2</v>
      </c>
      <c r="F198">
        <v>2</v>
      </c>
      <c r="G198">
        <v>1</v>
      </c>
      <c r="H198">
        <v>8</v>
      </c>
      <c r="I198">
        <v>1</v>
      </c>
      <c r="J198">
        <v>318000</v>
      </c>
      <c r="K198">
        <v>43047</v>
      </c>
      <c r="L198">
        <f t="shared" si="3"/>
        <v>43137</v>
      </c>
    </row>
    <row r="199" spans="1:12" x14ac:dyDescent="0.25">
      <c r="B199" t="s">
        <v>395</v>
      </c>
      <c r="C199" t="s">
        <v>555</v>
      </c>
      <c r="D199" t="s">
        <v>10</v>
      </c>
      <c r="E199">
        <v>2</v>
      </c>
      <c r="F199">
        <v>2</v>
      </c>
      <c r="G199">
        <v>1</v>
      </c>
      <c r="H199">
        <v>8</v>
      </c>
      <c r="I199">
        <v>1</v>
      </c>
      <c r="J199">
        <v>351161</v>
      </c>
      <c r="K199">
        <v>42711</v>
      </c>
      <c r="L199">
        <f t="shared" si="3"/>
        <v>42801</v>
      </c>
    </row>
    <row r="200" spans="1:12" x14ac:dyDescent="0.25">
      <c r="A200" t="s">
        <v>554</v>
      </c>
      <c r="B200" t="s">
        <v>383</v>
      </c>
      <c r="C200" t="s">
        <v>555</v>
      </c>
      <c r="D200" t="s">
        <v>10</v>
      </c>
      <c r="E200">
        <v>2</v>
      </c>
      <c r="F200">
        <v>2</v>
      </c>
      <c r="G200">
        <v>1</v>
      </c>
      <c r="H200">
        <v>8</v>
      </c>
      <c r="I200">
        <v>1</v>
      </c>
      <c r="J200">
        <v>77000</v>
      </c>
      <c r="K200">
        <v>42909</v>
      </c>
      <c r="L200">
        <f t="shared" si="3"/>
        <v>42999</v>
      </c>
    </row>
    <row r="201" spans="1:12" x14ac:dyDescent="0.25">
      <c r="A201" t="s">
        <v>423</v>
      </c>
      <c r="B201" t="s">
        <v>383</v>
      </c>
      <c r="C201" t="s">
        <v>555</v>
      </c>
      <c r="D201" t="s">
        <v>10</v>
      </c>
      <c r="E201">
        <v>2</v>
      </c>
      <c r="F201">
        <v>2</v>
      </c>
      <c r="G201">
        <v>1</v>
      </c>
      <c r="H201">
        <v>8</v>
      </c>
      <c r="I201">
        <v>1</v>
      </c>
      <c r="J201">
        <v>924000</v>
      </c>
      <c r="K201">
        <v>42947</v>
      </c>
      <c r="L201">
        <f t="shared" si="3"/>
        <v>43037</v>
      </c>
    </row>
    <row r="202" spans="1:12" x14ac:dyDescent="0.25">
      <c r="A202" t="s">
        <v>1175</v>
      </c>
      <c r="B202" t="s">
        <v>383</v>
      </c>
      <c r="C202" t="s">
        <v>555</v>
      </c>
      <c r="D202" t="s">
        <v>10</v>
      </c>
      <c r="E202">
        <v>2</v>
      </c>
      <c r="F202">
        <v>2</v>
      </c>
      <c r="G202">
        <v>1</v>
      </c>
      <c r="H202">
        <v>8</v>
      </c>
      <c r="I202">
        <v>1</v>
      </c>
      <c r="J202">
        <v>77000</v>
      </c>
      <c r="K202">
        <v>43020</v>
      </c>
      <c r="L202">
        <f t="shared" si="3"/>
        <v>43110</v>
      </c>
    </row>
    <row r="203" spans="1:12" x14ac:dyDescent="0.25">
      <c r="A203" t="s">
        <v>1176</v>
      </c>
      <c r="B203" t="s">
        <v>383</v>
      </c>
      <c r="C203" t="s">
        <v>555</v>
      </c>
      <c r="D203" t="s">
        <v>10</v>
      </c>
      <c r="E203">
        <v>2</v>
      </c>
      <c r="F203">
        <v>2</v>
      </c>
      <c r="G203">
        <v>1</v>
      </c>
      <c r="H203">
        <v>8</v>
      </c>
      <c r="I203">
        <v>1</v>
      </c>
      <c r="J203">
        <v>77000</v>
      </c>
      <c r="K203">
        <v>43020</v>
      </c>
      <c r="L203">
        <f t="shared" si="3"/>
        <v>43110</v>
      </c>
    </row>
    <row r="204" spans="1:12" x14ac:dyDescent="0.25">
      <c r="A204" t="s">
        <v>554</v>
      </c>
      <c r="B204" t="s">
        <v>383</v>
      </c>
      <c r="C204" t="s">
        <v>555</v>
      </c>
      <c r="D204" t="s">
        <v>10</v>
      </c>
      <c r="E204">
        <v>2</v>
      </c>
      <c r="F204">
        <v>2</v>
      </c>
      <c r="G204">
        <v>1</v>
      </c>
      <c r="H204">
        <v>8</v>
      </c>
      <c r="I204">
        <v>1</v>
      </c>
      <c r="J204">
        <v>77000</v>
      </c>
      <c r="K204">
        <v>42909</v>
      </c>
      <c r="L204">
        <f t="shared" si="3"/>
        <v>42999</v>
      </c>
    </row>
    <row r="205" spans="1:12" x14ac:dyDescent="0.25">
      <c r="A205" t="s">
        <v>1218</v>
      </c>
      <c r="B205" t="s">
        <v>383</v>
      </c>
      <c r="C205" t="s">
        <v>555</v>
      </c>
      <c r="D205" t="s">
        <v>10</v>
      </c>
      <c r="E205">
        <v>2</v>
      </c>
      <c r="F205">
        <v>2</v>
      </c>
      <c r="G205">
        <v>1</v>
      </c>
      <c r="H205">
        <v>8</v>
      </c>
      <c r="I205">
        <v>1</v>
      </c>
      <c r="J205">
        <v>77000</v>
      </c>
      <c r="K205">
        <v>43035</v>
      </c>
      <c r="L205">
        <f t="shared" si="3"/>
        <v>43125</v>
      </c>
    </row>
    <row r="206" spans="1:12" x14ac:dyDescent="0.25">
      <c r="A206" t="s">
        <v>1482</v>
      </c>
      <c r="B206" t="s">
        <v>383</v>
      </c>
      <c r="C206" t="s">
        <v>555</v>
      </c>
      <c r="D206" t="s">
        <v>10</v>
      </c>
      <c r="E206">
        <v>2</v>
      </c>
      <c r="F206">
        <v>2</v>
      </c>
      <c r="G206">
        <v>1</v>
      </c>
      <c r="H206">
        <v>8</v>
      </c>
      <c r="I206">
        <v>1</v>
      </c>
      <c r="J206">
        <v>77000</v>
      </c>
      <c r="K206">
        <v>43097</v>
      </c>
      <c r="L206">
        <f t="shared" si="3"/>
        <v>43187</v>
      </c>
    </row>
    <row r="207" spans="1:12" x14ac:dyDescent="0.25">
      <c r="A207" t="s">
        <v>1246</v>
      </c>
      <c r="B207" t="s">
        <v>383</v>
      </c>
      <c r="C207" t="s">
        <v>555</v>
      </c>
      <c r="D207" t="s">
        <v>10</v>
      </c>
      <c r="E207">
        <v>2</v>
      </c>
      <c r="F207">
        <v>2</v>
      </c>
      <c r="G207">
        <v>1</v>
      </c>
      <c r="H207">
        <v>8</v>
      </c>
      <c r="I207">
        <v>1</v>
      </c>
      <c r="J207">
        <v>77000</v>
      </c>
      <c r="K207">
        <v>43047</v>
      </c>
      <c r="L207">
        <f t="shared" si="3"/>
        <v>43137</v>
      </c>
    </row>
    <row r="208" spans="1:12" x14ac:dyDescent="0.25">
      <c r="B208" t="s">
        <v>396</v>
      </c>
      <c r="C208" t="s">
        <v>555</v>
      </c>
      <c r="D208" t="s">
        <v>10</v>
      </c>
      <c r="E208">
        <v>2</v>
      </c>
      <c r="F208">
        <v>2</v>
      </c>
      <c r="G208">
        <v>1</v>
      </c>
      <c r="H208">
        <v>8</v>
      </c>
      <c r="I208">
        <v>1</v>
      </c>
      <c r="J208">
        <v>399432</v>
      </c>
      <c r="K208">
        <v>43098</v>
      </c>
      <c r="L208">
        <f t="shared" si="3"/>
        <v>43188</v>
      </c>
    </row>
    <row r="209" spans="1:12" x14ac:dyDescent="0.25">
      <c r="B209" t="s">
        <v>396</v>
      </c>
      <c r="C209" t="s">
        <v>555</v>
      </c>
      <c r="D209" t="s">
        <v>10</v>
      </c>
      <c r="E209">
        <v>2</v>
      </c>
      <c r="F209">
        <v>2</v>
      </c>
      <c r="G209">
        <v>1</v>
      </c>
      <c r="H209">
        <v>8</v>
      </c>
      <c r="I209">
        <v>1</v>
      </c>
      <c r="J209">
        <v>549372</v>
      </c>
      <c r="K209">
        <v>42905</v>
      </c>
      <c r="L209">
        <f t="shared" si="3"/>
        <v>42995</v>
      </c>
    </row>
    <row r="210" spans="1:12" x14ac:dyDescent="0.25">
      <c r="A210" t="s">
        <v>556</v>
      </c>
      <c r="B210" t="s">
        <v>395</v>
      </c>
      <c r="C210" t="s">
        <v>555</v>
      </c>
      <c r="D210" t="s">
        <v>10</v>
      </c>
      <c r="E210">
        <v>2</v>
      </c>
      <c r="F210">
        <v>2</v>
      </c>
      <c r="G210">
        <v>1</v>
      </c>
      <c r="H210">
        <v>8</v>
      </c>
      <c r="I210">
        <v>1</v>
      </c>
      <c r="J210">
        <v>343646</v>
      </c>
      <c r="K210">
        <v>42914</v>
      </c>
      <c r="L210">
        <f t="shared" si="3"/>
        <v>43004</v>
      </c>
    </row>
    <row r="211" spans="1:12" x14ac:dyDescent="0.25">
      <c r="A211" t="s">
        <v>556</v>
      </c>
      <c r="B211" t="s">
        <v>395</v>
      </c>
      <c r="C211" t="s">
        <v>555</v>
      </c>
      <c r="D211" t="s">
        <v>10</v>
      </c>
      <c r="E211">
        <v>2</v>
      </c>
      <c r="F211">
        <v>2</v>
      </c>
      <c r="G211">
        <v>1</v>
      </c>
      <c r="H211">
        <v>8</v>
      </c>
      <c r="I211">
        <v>1</v>
      </c>
      <c r="J211">
        <v>345846</v>
      </c>
      <c r="K211">
        <v>42913</v>
      </c>
      <c r="L211">
        <f t="shared" si="3"/>
        <v>43003</v>
      </c>
    </row>
    <row r="212" spans="1:12" x14ac:dyDescent="0.25">
      <c r="B212" t="s">
        <v>395</v>
      </c>
      <c r="C212" t="s">
        <v>555</v>
      </c>
      <c r="D212" t="s">
        <v>10</v>
      </c>
      <c r="E212">
        <v>2</v>
      </c>
      <c r="F212">
        <v>2</v>
      </c>
      <c r="G212">
        <v>1</v>
      </c>
      <c r="H212">
        <v>8</v>
      </c>
      <c r="I212">
        <v>1</v>
      </c>
      <c r="J212">
        <v>351161</v>
      </c>
      <c r="K212">
        <v>42711</v>
      </c>
      <c r="L212">
        <f t="shared" si="3"/>
        <v>42801</v>
      </c>
    </row>
    <row r="213" spans="1:12" x14ac:dyDescent="0.25">
      <c r="B213" t="s">
        <v>1326</v>
      </c>
      <c r="D213" t="s">
        <v>4</v>
      </c>
      <c r="E213">
        <v>2</v>
      </c>
      <c r="F213">
        <v>2</v>
      </c>
      <c r="G213">
        <v>2</v>
      </c>
      <c r="H213">
        <v>1</v>
      </c>
      <c r="J213">
        <f>SUM(J214:J252)</f>
        <v>73787765.389999986</v>
      </c>
    </row>
    <row r="214" spans="1:12" x14ac:dyDescent="0.25">
      <c r="A214" t="s">
        <v>816</v>
      </c>
      <c r="B214" t="s">
        <v>78</v>
      </c>
      <c r="C214" t="s">
        <v>893</v>
      </c>
      <c r="D214" t="s">
        <v>10</v>
      </c>
      <c r="E214">
        <v>2</v>
      </c>
      <c r="F214">
        <v>2</v>
      </c>
      <c r="G214">
        <v>2</v>
      </c>
      <c r="H214">
        <v>1</v>
      </c>
      <c r="J214">
        <v>23600</v>
      </c>
      <c r="K214">
        <v>42759</v>
      </c>
      <c r="L214">
        <f t="shared" si="3"/>
        <v>42849</v>
      </c>
    </row>
    <row r="215" spans="1:12" x14ac:dyDescent="0.25">
      <c r="A215" t="s">
        <v>951</v>
      </c>
      <c r="B215" t="s">
        <v>71</v>
      </c>
      <c r="C215" t="s">
        <v>893</v>
      </c>
      <c r="D215" t="s">
        <v>10</v>
      </c>
      <c r="E215">
        <v>2</v>
      </c>
      <c r="F215">
        <v>2</v>
      </c>
      <c r="G215">
        <v>2</v>
      </c>
      <c r="H215">
        <v>1</v>
      </c>
      <c r="J215">
        <v>29500</v>
      </c>
      <c r="K215">
        <v>42123</v>
      </c>
      <c r="L215">
        <f t="shared" si="3"/>
        <v>42213</v>
      </c>
    </row>
    <row r="216" spans="1:12" x14ac:dyDescent="0.25">
      <c r="A216" t="s">
        <v>1050</v>
      </c>
      <c r="B216" t="s">
        <v>418</v>
      </c>
      <c r="C216" t="s">
        <v>1051</v>
      </c>
      <c r="D216" t="s">
        <v>10</v>
      </c>
      <c r="E216">
        <v>2</v>
      </c>
      <c r="F216">
        <v>2</v>
      </c>
      <c r="G216">
        <v>2</v>
      </c>
      <c r="H216">
        <v>1</v>
      </c>
      <c r="J216">
        <v>685423.3</v>
      </c>
      <c r="K216">
        <v>42759</v>
      </c>
      <c r="L216">
        <f t="shared" si="3"/>
        <v>42849</v>
      </c>
    </row>
    <row r="217" spans="1:12" x14ac:dyDescent="0.25">
      <c r="A217" t="s">
        <v>1145</v>
      </c>
      <c r="B217" t="s">
        <v>1052</v>
      </c>
      <c r="C217" t="s">
        <v>893</v>
      </c>
      <c r="D217" t="s">
        <v>10</v>
      </c>
      <c r="E217">
        <v>2</v>
      </c>
      <c r="F217">
        <v>2</v>
      </c>
      <c r="G217">
        <v>2</v>
      </c>
      <c r="H217">
        <v>1</v>
      </c>
      <c r="J217">
        <v>3527187.17</v>
      </c>
      <c r="K217">
        <v>42759</v>
      </c>
      <c r="L217">
        <f t="shared" si="3"/>
        <v>42849</v>
      </c>
    </row>
    <row r="218" spans="1:12" x14ac:dyDescent="0.25">
      <c r="A218" t="s">
        <v>953</v>
      </c>
      <c r="B218" t="s">
        <v>79</v>
      </c>
      <c r="C218" t="s">
        <v>893</v>
      </c>
      <c r="D218" t="s">
        <v>10</v>
      </c>
      <c r="E218">
        <v>2</v>
      </c>
      <c r="F218">
        <v>2</v>
      </c>
      <c r="G218">
        <v>2</v>
      </c>
      <c r="H218">
        <v>1</v>
      </c>
      <c r="J218">
        <v>29500</v>
      </c>
      <c r="K218">
        <v>42759</v>
      </c>
      <c r="L218">
        <f t="shared" si="3"/>
        <v>42849</v>
      </c>
    </row>
    <row r="219" spans="1:12" x14ac:dyDescent="0.25">
      <c r="A219" t="s">
        <v>1143</v>
      </c>
      <c r="B219" t="s">
        <v>87</v>
      </c>
      <c r="C219" t="s">
        <v>893</v>
      </c>
      <c r="D219" t="s">
        <v>10</v>
      </c>
      <c r="E219">
        <v>2</v>
      </c>
      <c r="F219">
        <v>2</v>
      </c>
      <c r="G219">
        <v>2</v>
      </c>
      <c r="H219">
        <v>1</v>
      </c>
      <c r="J219">
        <v>442500</v>
      </c>
      <c r="K219">
        <v>42509</v>
      </c>
      <c r="L219">
        <f t="shared" si="3"/>
        <v>42599</v>
      </c>
    </row>
    <row r="220" spans="1:12" x14ac:dyDescent="0.25">
      <c r="A220" t="s">
        <v>1436</v>
      </c>
      <c r="B220" t="s">
        <v>1288</v>
      </c>
      <c r="C220" t="s">
        <v>893</v>
      </c>
      <c r="D220" t="s">
        <v>10</v>
      </c>
      <c r="E220">
        <v>2</v>
      </c>
      <c r="F220">
        <v>2</v>
      </c>
      <c r="G220">
        <v>2</v>
      </c>
      <c r="H220">
        <v>1</v>
      </c>
      <c r="J220">
        <v>48920054.880000003</v>
      </c>
      <c r="K220">
        <v>43090</v>
      </c>
      <c r="L220">
        <f t="shared" si="3"/>
        <v>43180</v>
      </c>
    </row>
    <row r="221" spans="1:12" x14ac:dyDescent="0.25">
      <c r="A221" t="s">
        <v>1142</v>
      </c>
      <c r="B221" t="s">
        <v>87</v>
      </c>
      <c r="C221" t="s">
        <v>893</v>
      </c>
      <c r="D221" t="s">
        <v>10</v>
      </c>
      <c r="E221">
        <v>2</v>
      </c>
      <c r="F221">
        <v>2</v>
      </c>
      <c r="G221">
        <v>2</v>
      </c>
      <c r="H221">
        <v>1</v>
      </c>
      <c r="J221">
        <v>147500</v>
      </c>
      <c r="K221">
        <v>42576</v>
      </c>
      <c r="L221">
        <f t="shared" si="3"/>
        <v>42666</v>
      </c>
    </row>
    <row r="222" spans="1:12" x14ac:dyDescent="0.25">
      <c r="A222" t="s">
        <v>1275</v>
      </c>
      <c r="B222" t="s">
        <v>86</v>
      </c>
      <c r="C222" t="s">
        <v>893</v>
      </c>
      <c r="D222" t="s">
        <v>10</v>
      </c>
      <c r="E222">
        <v>2</v>
      </c>
      <c r="F222">
        <v>2</v>
      </c>
      <c r="G222">
        <v>2</v>
      </c>
      <c r="H222">
        <v>1</v>
      </c>
      <c r="J222">
        <v>3102621.72</v>
      </c>
      <c r="K222">
        <v>43056</v>
      </c>
      <c r="L222">
        <f t="shared" si="3"/>
        <v>43146</v>
      </c>
    </row>
    <row r="223" spans="1:12" x14ac:dyDescent="0.25">
      <c r="A223" t="s">
        <v>1377</v>
      </c>
      <c r="B223" t="s">
        <v>86</v>
      </c>
      <c r="C223" t="s">
        <v>893</v>
      </c>
      <c r="D223" t="s">
        <v>10</v>
      </c>
      <c r="E223">
        <v>2</v>
      </c>
      <c r="F223">
        <v>2</v>
      </c>
      <c r="G223">
        <v>2</v>
      </c>
      <c r="H223">
        <v>1</v>
      </c>
      <c r="J223">
        <v>3102621.72</v>
      </c>
      <c r="K223">
        <v>43080</v>
      </c>
      <c r="L223">
        <f t="shared" si="3"/>
        <v>43170</v>
      </c>
    </row>
    <row r="224" spans="1:12" x14ac:dyDescent="0.25">
      <c r="A224" t="s">
        <v>1144</v>
      </c>
      <c r="B224" t="s">
        <v>1052</v>
      </c>
      <c r="C224" t="s">
        <v>893</v>
      </c>
      <c r="D224" t="s">
        <v>10</v>
      </c>
      <c r="E224">
        <v>2</v>
      </c>
      <c r="F224">
        <v>2</v>
      </c>
      <c r="G224">
        <v>2</v>
      </c>
      <c r="H224">
        <v>1</v>
      </c>
      <c r="J224">
        <v>3835000</v>
      </c>
      <c r="K224">
        <v>42768</v>
      </c>
      <c r="L224">
        <f t="shared" si="3"/>
        <v>42858</v>
      </c>
    </row>
    <row r="225" spans="1:12" x14ac:dyDescent="0.25">
      <c r="A225" t="s">
        <v>558</v>
      </c>
      <c r="B225" t="s">
        <v>14</v>
      </c>
      <c r="C225" t="s">
        <v>557</v>
      </c>
      <c r="D225" t="s">
        <v>10</v>
      </c>
      <c r="E225">
        <v>2</v>
      </c>
      <c r="F225">
        <v>2</v>
      </c>
      <c r="G225">
        <v>2</v>
      </c>
      <c r="H225">
        <v>1</v>
      </c>
      <c r="J225">
        <v>7400</v>
      </c>
      <c r="K225">
        <v>42458</v>
      </c>
      <c r="L225">
        <f t="shared" si="3"/>
        <v>42548</v>
      </c>
    </row>
    <row r="226" spans="1:12" x14ac:dyDescent="0.25">
      <c r="A226" t="s">
        <v>1146</v>
      </c>
      <c r="B226" t="s">
        <v>68</v>
      </c>
      <c r="C226" t="s">
        <v>893</v>
      </c>
      <c r="D226" t="s">
        <v>10</v>
      </c>
      <c r="E226">
        <v>2</v>
      </c>
      <c r="F226">
        <v>2</v>
      </c>
      <c r="G226">
        <v>2</v>
      </c>
      <c r="H226">
        <v>1</v>
      </c>
      <c r="J226">
        <v>35400</v>
      </c>
      <c r="K226">
        <v>41878</v>
      </c>
      <c r="L226">
        <f t="shared" si="3"/>
        <v>41968</v>
      </c>
    </row>
    <row r="227" spans="1:12" x14ac:dyDescent="0.25">
      <c r="A227" t="s">
        <v>954</v>
      </c>
      <c r="B227" t="s">
        <v>77</v>
      </c>
      <c r="C227" t="s">
        <v>893</v>
      </c>
      <c r="D227" t="s">
        <v>10</v>
      </c>
      <c r="E227">
        <v>2</v>
      </c>
      <c r="F227">
        <v>2</v>
      </c>
      <c r="G227">
        <v>2</v>
      </c>
      <c r="H227">
        <v>1</v>
      </c>
      <c r="J227">
        <v>23600</v>
      </c>
      <c r="K227">
        <v>42307</v>
      </c>
      <c r="L227">
        <f t="shared" si="3"/>
        <v>42397</v>
      </c>
    </row>
    <row r="228" spans="1:12" x14ac:dyDescent="0.25">
      <c r="A228" t="s">
        <v>892</v>
      </c>
      <c r="B228" t="s">
        <v>77</v>
      </c>
      <c r="C228" t="s">
        <v>893</v>
      </c>
      <c r="D228" t="s">
        <v>10</v>
      </c>
      <c r="E228">
        <v>2</v>
      </c>
      <c r="F228">
        <v>2</v>
      </c>
      <c r="G228">
        <v>2</v>
      </c>
      <c r="H228">
        <v>1</v>
      </c>
      <c r="J228">
        <v>23600</v>
      </c>
      <c r="K228">
        <v>42308</v>
      </c>
      <c r="L228">
        <f t="shared" si="3"/>
        <v>42398</v>
      </c>
    </row>
    <row r="229" spans="1:12" x14ac:dyDescent="0.25">
      <c r="A229" t="s">
        <v>955</v>
      </c>
      <c r="B229" t="s">
        <v>81</v>
      </c>
      <c r="C229" t="s">
        <v>893</v>
      </c>
      <c r="D229" t="s">
        <v>10</v>
      </c>
      <c r="E229">
        <v>2</v>
      </c>
      <c r="F229">
        <v>2</v>
      </c>
      <c r="G229">
        <v>2</v>
      </c>
      <c r="H229">
        <v>1</v>
      </c>
      <c r="J229">
        <v>14160</v>
      </c>
      <c r="K229">
        <v>42320</v>
      </c>
      <c r="L229">
        <f t="shared" si="3"/>
        <v>42410</v>
      </c>
    </row>
    <row r="230" spans="1:12" x14ac:dyDescent="0.25">
      <c r="A230" t="s">
        <v>952</v>
      </c>
      <c r="B230" t="s">
        <v>71</v>
      </c>
      <c r="C230" t="s">
        <v>893</v>
      </c>
      <c r="D230" t="s">
        <v>10</v>
      </c>
      <c r="E230">
        <v>2</v>
      </c>
      <c r="F230">
        <v>2</v>
      </c>
      <c r="G230">
        <v>2</v>
      </c>
      <c r="H230">
        <v>1</v>
      </c>
      <c r="J230">
        <v>29500</v>
      </c>
      <c r="K230">
        <v>41963</v>
      </c>
      <c r="L230">
        <f t="shared" si="3"/>
        <v>42053</v>
      </c>
    </row>
    <row r="231" spans="1:12" x14ac:dyDescent="0.25">
      <c r="A231" t="s">
        <v>956</v>
      </c>
      <c r="B231" t="s">
        <v>69</v>
      </c>
      <c r="C231" t="s">
        <v>893</v>
      </c>
      <c r="D231" t="s">
        <v>10</v>
      </c>
      <c r="E231">
        <v>2</v>
      </c>
      <c r="F231">
        <v>2</v>
      </c>
      <c r="G231">
        <v>2</v>
      </c>
      <c r="H231">
        <v>1</v>
      </c>
      <c r="J231">
        <v>29500</v>
      </c>
      <c r="K231">
        <v>41963</v>
      </c>
      <c r="L231">
        <f t="shared" si="3"/>
        <v>42053</v>
      </c>
    </row>
    <row r="232" spans="1:12" x14ac:dyDescent="0.25">
      <c r="A232" t="s">
        <v>488</v>
      </c>
      <c r="B232" t="s">
        <v>70</v>
      </c>
      <c r="C232" t="s">
        <v>893</v>
      </c>
      <c r="D232" t="s">
        <v>10</v>
      </c>
      <c r="E232">
        <v>2</v>
      </c>
      <c r="F232">
        <v>2</v>
      </c>
      <c r="G232">
        <v>2</v>
      </c>
      <c r="H232">
        <v>1</v>
      </c>
      <c r="J232">
        <v>17700</v>
      </c>
      <c r="K232">
        <v>41963</v>
      </c>
      <c r="L232">
        <f t="shared" si="3"/>
        <v>42053</v>
      </c>
    </row>
    <row r="233" spans="1:12" x14ac:dyDescent="0.25">
      <c r="A233" t="s">
        <v>890</v>
      </c>
      <c r="B233" t="s">
        <v>72</v>
      </c>
      <c r="C233" t="s">
        <v>893</v>
      </c>
      <c r="D233" t="s">
        <v>10</v>
      </c>
      <c r="E233">
        <v>2</v>
      </c>
      <c r="F233">
        <v>2</v>
      </c>
      <c r="G233">
        <v>2</v>
      </c>
      <c r="H233">
        <v>1</v>
      </c>
      <c r="J233">
        <v>35400</v>
      </c>
      <c r="K233">
        <v>41968</v>
      </c>
      <c r="L233">
        <f t="shared" si="3"/>
        <v>42058</v>
      </c>
    </row>
    <row r="234" spans="1:12" s="1" customFormat="1" x14ac:dyDescent="0.25">
      <c r="A234" t="s">
        <v>981</v>
      </c>
      <c r="B234" t="s">
        <v>982</v>
      </c>
      <c r="C234" t="s">
        <v>893</v>
      </c>
      <c r="D234" t="s">
        <v>10</v>
      </c>
      <c r="E234">
        <v>2</v>
      </c>
      <c r="F234">
        <v>2</v>
      </c>
      <c r="G234">
        <v>2</v>
      </c>
      <c r="H234">
        <v>1</v>
      </c>
      <c r="I234"/>
      <c r="J234">
        <v>118000</v>
      </c>
      <c r="K234">
        <v>41691</v>
      </c>
      <c r="L234">
        <f t="shared" si="3"/>
        <v>41781</v>
      </c>
    </row>
    <row r="235" spans="1:12" x14ac:dyDescent="0.25">
      <c r="A235" t="s">
        <v>957</v>
      </c>
      <c r="B235" t="s">
        <v>73</v>
      </c>
      <c r="C235" t="s">
        <v>893</v>
      </c>
      <c r="D235" t="s">
        <v>10</v>
      </c>
      <c r="E235">
        <v>2</v>
      </c>
      <c r="F235">
        <v>2</v>
      </c>
      <c r="G235">
        <v>2</v>
      </c>
      <c r="H235">
        <v>1</v>
      </c>
      <c r="J235">
        <v>23600</v>
      </c>
      <c r="K235">
        <v>41975</v>
      </c>
      <c r="L235">
        <f t="shared" si="3"/>
        <v>42065</v>
      </c>
    </row>
    <row r="236" spans="1:12" x14ac:dyDescent="0.25">
      <c r="A236" t="s">
        <v>902</v>
      </c>
      <c r="B236" t="s">
        <v>74</v>
      </c>
      <c r="C236" t="s">
        <v>893</v>
      </c>
      <c r="D236" t="s">
        <v>10</v>
      </c>
      <c r="E236">
        <v>2</v>
      </c>
      <c r="F236">
        <v>2</v>
      </c>
      <c r="G236">
        <v>2</v>
      </c>
      <c r="H236">
        <v>1</v>
      </c>
      <c r="J236">
        <v>11800</v>
      </c>
      <c r="K236">
        <v>42153</v>
      </c>
      <c r="L236">
        <f t="shared" si="3"/>
        <v>42243</v>
      </c>
    </row>
    <row r="237" spans="1:12" x14ac:dyDescent="0.25">
      <c r="A237" t="s">
        <v>901</v>
      </c>
      <c r="B237" t="s">
        <v>74</v>
      </c>
      <c r="C237" t="s">
        <v>893</v>
      </c>
      <c r="D237" t="s">
        <v>10</v>
      </c>
      <c r="E237">
        <v>2</v>
      </c>
      <c r="F237">
        <v>2</v>
      </c>
      <c r="G237">
        <v>2</v>
      </c>
      <c r="H237">
        <v>1</v>
      </c>
      <c r="J237">
        <v>11800</v>
      </c>
      <c r="K237">
        <v>42222</v>
      </c>
      <c r="L237">
        <f t="shared" si="3"/>
        <v>42312</v>
      </c>
    </row>
    <row r="238" spans="1:12" x14ac:dyDescent="0.25">
      <c r="A238" t="s">
        <v>1393</v>
      </c>
      <c r="B238" t="s">
        <v>1389</v>
      </c>
      <c r="C238" t="s">
        <v>893</v>
      </c>
      <c r="D238" t="s">
        <v>10</v>
      </c>
      <c r="E238">
        <v>2</v>
      </c>
      <c r="F238">
        <v>2</v>
      </c>
      <c r="G238">
        <v>2</v>
      </c>
      <c r="H238">
        <v>1</v>
      </c>
      <c r="J238">
        <v>5310000</v>
      </c>
      <c r="K238">
        <v>43081</v>
      </c>
      <c r="L238">
        <f t="shared" si="3"/>
        <v>43171</v>
      </c>
    </row>
    <row r="239" spans="1:12" x14ac:dyDescent="0.25">
      <c r="A239" t="s">
        <v>889</v>
      </c>
      <c r="B239" t="s">
        <v>71</v>
      </c>
      <c r="C239" t="s">
        <v>893</v>
      </c>
      <c r="D239" t="s">
        <v>10</v>
      </c>
      <c r="E239">
        <v>2</v>
      </c>
      <c r="F239">
        <v>2</v>
      </c>
      <c r="G239">
        <v>2</v>
      </c>
      <c r="H239">
        <v>1</v>
      </c>
      <c r="J239">
        <v>29500</v>
      </c>
      <c r="K239">
        <v>42135</v>
      </c>
      <c r="L239">
        <f t="shared" si="3"/>
        <v>42225</v>
      </c>
    </row>
    <row r="240" spans="1:12" x14ac:dyDescent="0.25">
      <c r="A240" t="s">
        <v>958</v>
      </c>
      <c r="B240" t="s">
        <v>75</v>
      </c>
      <c r="C240" t="s">
        <v>893</v>
      </c>
      <c r="D240" t="s">
        <v>10</v>
      </c>
      <c r="E240">
        <v>2</v>
      </c>
      <c r="F240">
        <v>2</v>
      </c>
      <c r="G240">
        <v>2</v>
      </c>
      <c r="H240">
        <v>1</v>
      </c>
      <c r="J240">
        <v>11800</v>
      </c>
      <c r="K240">
        <v>42178</v>
      </c>
      <c r="L240">
        <f t="shared" si="3"/>
        <v>42268</v>
      </c>
    </row>
    <row r="241" spans="1:12" x14ac:dyDescent="0.25">
      <c r="A241" t="s">
        <v>811</v>
      </c>
      <c r="B241" t="s">
        <v>76</v>
      </c>
      <c r="C241" t="s">
        <v>893</v>
      </c>
      <c r="D241" t="s">
        <v>10</v>
      </c>
      <c r="E241">
        <v>2</v>
      </c>
      <c r="F241">
        <v>2</v>
      </c>
      <c r="G241">
        <v>2</v>
      </c>
      <c r="H241">
        <v>1</v>
      </c>
      <c r="J241">
        <v>35400</v>
      </c>
      <c r="K241">
        <v>42223</v>
      </c>
      <c r="L241">
        <f t="shared" si="3"/>
        <v>42313</v>
      </c>
    </row>
    <row r="242" spans="1:12" x14ac:dyDescent="0.25">
      <c r="A242" t="s">
        <v>959</v>
      </c>
      <c r="B242" t="s">
        <v>80</v>
      </c>
      <c r="C242" t="s">
        <v>893</v>
      </c>
      <c r="D242" t="s">
        <v>10</v>
      </c>
      <c r="E242">
        <v>2</v>
      </c>
      <c r="F242">
        <v>2</v>
      </c>
      <c r="G242">
        <v>2</v>
      </c>
      <c r="H242">
        <v>1</v>
      </c>
      <c r="J242">
        <v>295000</v>
      </c>
      <c r="K242">
        <v>42551</v>
      </c>
      <c r="L242">
        <f t="shared" si="3"/>
        <v>42641</v>
      </c>
    </row>
    <row r="243" spans="1:12" x14ac:dyDescent="0.25">
      <c r="A243" t="s">
        <v>961</v>
      </c>
      <c r="B243" t="s">
        <v>82</v>
      </c>
      <c r="C243" t="s">
        <v>893</v>
      </c>
      <c r="D243" t="s">
        <v>10</v>
      </c>
      <c r="E243">
        <v>2</v>
      </c>
      <c r="F243">
        <v>2</v>
      </c>
      <c r="G243">
        <v>2</v>
      </c>
      <c r="H243">
        <v>1</v>
      </c>
      <c r="J243">
        <v>295000</v>
      </c>
      <c r="K243">
        <v>42556</v>
      </c>
      <c r="L243">
        <f t="shared" si="3"/>
        <v>42646</v>
      </c>
    </row>
    <row r="244" spans="1:12" x14ac:dyDescent="0.25">
      <c r="A244" t="s">
        <v>815</v>
      </c>
      <c r="B244" t="s">
        <v>82</v>
      </c>
      <c r="C244" t="s">
        <v>893</v>
      </c>
      <c r="D244" t="s">
        <v>10</v>
      </c>
      <c r="E244">
        <v>2</v>
      </c>
      <c r="F244">
        <v>2</v>
      </c>
      <c r="G244">
        <v>2</v>
      </c>
      <c r="H244">
        <v>1</v>
      </c>
      <c r="J244">
        <v>295000</v>
      </c>
      <c r="K244">
        <v>42585</v>
      </c>
      <c r="L244">
        <f t="shared" si="3"/>
        <v>42675</v>
      </c>
    </row>
    <row r="245" spans="1:12" x14ac:dyDescent="0.25">
      <c r="A245" t="s">
        <v>559</v>
      </c>
      <c r="B245" t="s">
        <v>83</v>
      </c>
      <c r="C245" t="s">
        <v>893</v>
      </c>
      <c r="D245" t="s">
        <v>10</v>
      </c>
      <c r="E245">
        <v>2</v>
      </c>
      <c r="F245">
        <v>2</v>
      </c>
      <c r="G245">
        <v>2</v>
      </c>
      <c r="H245">
        <v>1</v>
      </c>
      <c r="J245">
        <v>23600</v>
      </c>
      <c r="K245">
        <v>42621</v>
      </c>
      <c r="L245">
        <f t="shared" si="3"/>
        <v>42711</v>
      </c>
    </row>
    <row r="246" spans="1:12" x14ac:dyDescent="0.25">
      <c r="A246" t="s">
        <v>911</v>
      </c>
      <c r="B246" t="s">
        <v>88</v>
      </c>
      <c r="C246" t="s">
        <v>893</v>
      </c>
      <c r="D246" t="s">
        <v>10</v>
      </c>
      <c r="E246">
        <v>2</v>
      </c>
      <c r="F246">
        <v>2</v>
      </c>
      <c r="G246">
        <v>2</v>
      </c>
      <c r="H246">
        <v>1</v>
      </c>
      <c r="J246">
        <v>236000</v>
      </c>
      <c r="K246">
        <v>42685</v>
      </c>
      <c r="L246">
        <f t="shared" si="3"/>
        <v>42775</v>
      </c>
    </row>
    <row r="247" spans="1:12" x14ac:dyDescent="0.25">
      <c r="A247" t="s">
        <v>960</v>
      </c>
      <c r="B247" t="s">
        <v>80</v>
      </c>
      <c r="C247" t="s">
        <v>893</v>
      </c>
      <c r="D247" t="s">
        <v>10</v>
      </c>
      <c r="E247">
        <v>2</v>
      </c>
      <c r="F247">
        <v>2</v>
      </c>
      <c r="G247">
        <v>2</v>
      </c>
      <c r="H247">
        <v>1</v>
      </c>
      <c r="J247">
        <v>590000</v>
      </c>
      <c r="K247">
        <v>42685</v>
      </c>
      <c r="L247">
        <f t="shared" si="3"/>
        <v>42775</v>
      </c>
    </row>
    <row r="248" spans="1:12" x14ac:dyDescent="0.25">
      <c r="A248" t="s">
        <v>962</v>
      </c>
      <c r="B248" t="s">
        <v>82</v>
      </c>
      <c r="C248" t="s">
        <v>893</v>
      </c>
      <c r="D248" t="s">
        <v>10</v>
      </c>
      <c r="E248">
        <v>2</v>
      </c>
      <c r="F248">
        <v>2</v>
      </c>
      <c r="G248">
        <v>2</v>
      </c>
      <c r="H248">
        <v>1</v>
      </c>
      <c r="J248">
        <v>590000</v>
      </c>
      <c r="K248">
        <v>42685</v>
      </c>
      <c r="L248">
        <f t="shared" si="3"/>
        <v>42775</v>
      </c>
    </row>
    <row r="249" spans="1:12" x14ac:dyDescent="0.25">
      <c r="A249" t="s">
        <v>473</v>
      </c>
      <c r="B249" t="s">
        <v>758</v>
      </c>
      <c r="C249" t="s">
        <v>893</v>
      </c>
      <c r="D249" t="s">
        <v>10</v>
      </c>
      <c r="E249">
        <v>2</v>
      </c>
      <c r="F249">
        <v>2</v>
      </c>
      <c r="G249">
        <v>2</v>
      </c>
      <c r="H249">
        <v>1</v>
      </c>
      <c r="J249">
        <v>29500</v>
      </c>
      <c r="K249">
        <v>41974</v>
      </c>
      <c r="L249">
        <f t="shared" si="3"/>
        <v>42064</v>
      </c>
    </row>
    <row r="250" spans="1:12" x14ac:dyDescent="0.25">
      <c r="A250" t="s">
        <v>759</v>
      </c>
      <c r="B250" t="s">
        <v>760</v>
      </c>
      <c r="C250" t="s">
        <v>893</v>
      </c>
      <c r="D250" t="s">
        <v>10</v>
      </c>
      <c r="E250">
        <v>2</v>
      </c>
      <c r="F250">
        <v>2</v>
      </c>
      <c r="G250">
        <v>2</v>
      </c>
      <c r="H250">
        <v>1</v>
      </c>
      <c r="J250">
        <v>220506.6</v>
      </c>
      <c r="K250">
        <v>42494</v>
      </c>
      <c r="L250">
        <f t="shared" si="3"/>
        <v>42584</v>
      </c>
    </row>
    <row r="251" spans="1:12" x14ac:dyDescent="0.25">
      <c r="A251" t="s">
        <v>761</v>
      </c>
      <c r="B251" t="s">
        <v>762</v>
      </c>
      <c r="C251" t="s">
        <v>893</v>
      </c>
      <c r="D251" t="s">
        <v>10</v>
      </c>
      <c r="E251">
        <v>2</v>
      </c>
      <c r="F251">
        <v>2</v>
      </c>
      <c r="G251">
        <v>2</v>
      </c>
      <c r="H251">
        <v>1</v>
      </c>
      <c r="J251">
        <v>47200</v>
      </c>
      <c r="K251">
        <v>42146</v>
      </c>
      <c r="L251">
        <f t="shared" si="3"/>
        <v>42236</v>
      </c>
    </row>
    <row r="252" spans="1:12" x14ac:dyDescent="0.25">
      <c r="A252" t="s">
        <v>85</v>
      </c>
      <c r="B252" t="s">
        <v>84</v>
      </c>
      <c r="C252" t="s">
        <v>893</v>
      </c>
      <c r="D252" t="s">
        <v>10</v>
      </c>
      <c r="E252">
        <v>2</v>
      </c>
      <c r="F252">
        <v>2</v>
      </c>
      <c r="G252">
        <v>2</v>
      </c>
      <c r="H252">
        <v>1</v>
      </c>
      <c r="J252">
        <v>1552290</v>
      </c>
      <c r="K252">
        <v>42689</v>
      </c>
      <c r="L252">
        <f t="shared" si="3"/>
        <v>42779</v>
      </c>
    </row>
    <row r="253" spans="1:12" x14ac:dyDescent="0.25">
      <c r="B253" t="s">
        <v>314</v>
      </c>
      <c r="D253" t="s">
        <v>4</v>
      </c>
      <c r="E253">
        <v>2</v>
      </c>
      <c r="F253">
        <v>2</v>
      </c>
      <c r="G253">
        <v>2</v>
      </c>
      <c r="H253">
        <v>2</v>
      </c>
      <c r="I253" t="s">
        <v>11</v>
      </c>
      <c r="J253">
        <f>SUM(J254:J272)</f>
        <v>8423653.2800000012</v>
      </c>
    </row>
    <row r="254" spans="1:12" x14ac:dyDescent="0.25">
      <c r="A254" t="s">
        <v>559</v>
      </c>
      <c r="B254" t="s">
        <v>89</v>
      </c>
      <c r="D254" t="s">
        <v>10</v>
      </c>
      <c r="E254">
        <v>2</v>
      </c>
      <c r="F254">
        <v>2</v>
      </c>
      <c r="G254">
        <v>2</v>
      </c>
      <c r="H254">
        <v>2</v>
      </c>
      <c r="I254" t="s">
        <v>11</v>
      </c>
      <c r="J254">
        <v>266628.08</v>
      </c>
      <c r="K254">
        <v>41969</v>
      </c>
      <c r="L254">
        <f t="shared" si="3"/>
        <v>42059</v>
      </c>
    </row>
    <row r="255" spans="1:12" x14ac:dyDescent="0.25">
      <c r="A255" t="s">
        <v>559</v>
      </c>
      <c r="B255" t="s">
        <v>90</v>
      </c>
      <c r="C255" t="s">
        <v>560</v>
      </c>
      <c r="D255" t="s">
        <v>10</v>
      </c>
      <c r="E255">
        <v>2</v>
      </c>
      <c r="F255">
        <v>2</v>
      </c>
      <c r="G255">
        <v>2</v>
      </c>
      <c r="H255">
        <v>2</v>
      </c>
      <c r="I255">
        <v>1</v>
      </c>
      <c r="J255">
        <v>52510</v>
      </c>
      <c r="K255">
        <v>42094</v>
      </c>
      <c r="L255">
        <f t="shared" si="3"/>
        <v>42184</v>
      </c>
    </row>
    <row r="256" spans="1:12" x14ac:dyDescent="0.25">
      <c r="A256" t="s">
        <v>470</v>
      </c>
      <c r="B256" t="s">
        <v>335</v>
      </c>
      <c r="C256" t="s">
        <v>471</v>
      </c>
      <c r="D256" t="s">
        <v>10</v>
      </c>
      <c r="E256">
        <v>2</v>
      </c>
      <c r="F256">
        <v>2</v>
      </c>
      <c r="G256">
        <v>2</v>
      </c>
      <c r="H256">
        <v>2</v>
      </c>
      <c r="I256">
        <v>1</v>
      </c>
      <c r="J256">
        <v>430039.2</v>
      </c>
      <c r="K256">
        <v>42972</v>
      </c>
      <c r="L256">
        <f t="shared" si="3"/>
        <v>43062</v>
      </c>
    </row>
    <row r="257" spans="1:12" x14ac:dyDescent="0.25">
      <c r="A257" t="s">
        <v>449</v>
      </c>
      <c r="B257" t="s">
        <v>410</v>
      </c>
      <c r="D257" t="s">
        <v>10</v>
      </c>
      <c r="E257">
        <v>2</v>
      </c>
      <c r="F257">
        <v>2</v>
      </c>
      <c r="G257">
        <v>2</v>
      </c>
      <c r="H257">
        <v>2</v>
      </c>
      <c r="I257">
        <v>1</v>
      </c>
      <c r="J257">
        <v>88358.399999999994</v>
      </c>
      <c r="K257">
        <v>43007</v>
      </c>
      <c r="L257">
        <f t="shared" si="3"/>
        <v>43097</v>
      </c>
    </row>
    <row r="258" spans="1:12" x14ac:dyDescent="0.25">
      <c r="A258" t="s">
        <v>447</v>
      </c>
      <c r="B258" t="s">
        <v>446</v>
      </c>
      <c r="C258" t="s">
        <v>468</v>
      </c>
      <c r="D258" t="s">
        <v>10</v>
      </c>
      <c r="E258">
        <v>2</v>
      </c>
      <c r="F258">
        <v>2</v>
      </c>
      <c r="G258">
        <v>2</v>
      </c>
      <c r="H258">
        <v>2</v>
      </c>
      <c r="I258">
        <v>1</v>
      </c>
      <c r="J258">
        <v>1827112</v>
      </c>
      <c r="K258">
        <v>42962</v>
      </c>
      <c r="L258">
        <f t="shared" si="3"/>
        <v>43052</v>
      </c>
    </row>
    <row r="259" spans="1:12" x14ac:dyDescent="0.25">
      <c r="A259" t="s">
        <v>653</v>
      </c>
      <c r="B259" t="s">
        <v>91</v>
      </c>
      <c r="C259" t="s">
        <v>654</v>
      </c>
      <c r="D259" t="s">
        <v>10</v>
      </c>
      <c r="E259">
        <v>2</v>
      </c>
      <c r="F259">
        <v>2</v>
      </c>
      <c r="G259">
        <v>2</v>
      </c>
      <c r="H259">
        <v>2</v>
      </c>
      <c r="I259">
        <v>1</v>
      </c>
      <c r="J259">
        <f>+(17700+59726)*1.18</f>
        <v>91362.68</v>
      </c>
      <c r="K259">
        <v>42431</v>
      </c>
      <c r="L259">
        <f t="shared" si="3"/>
        <v>42521</v>
      </c>
    </row>
    <row r="260" spans="1:12" x14ac:dyDescent="0.25">
      <c r="A260" t="s">
        <v>1150</v>
      </c>
      <c r="B260" t="s">
        <v>335</v>
      </c>
      <c r="C260" t="s">
        <v>1151</v>
      </c>
      <c r="D260" t="s">
        <v>10</v>
      </c>
      <c r="E260">
        <v>2</v>
      </c>
      <c r="F260">
        <v>2</v>
      </c>
      <c r="G260">
        <v>2</v>
      </c>
      <c r="H260">
        <v>2</v>
      </c>
      <c r="I260">
        <v>1</v>
      </c>
      <c r="J260">
        <v>627955</v>
      </c>
      <c r="K260">
        <v>43018</v>
      </c>
      <c r="L260">
        <f t="shared" si="3"/>
        <v>43108</v>
      </c>
    </row>
    <row r="261" spans="1:12" x14ac:dyDescent="0.25">
      <c r="A261" t="s">
        <v>1064</v>
      </c>
      <c r="B261" t="s">
        <v>1405</v>
      </c>
      <c r="C261" t="s">
        <v>1151</v>
      </c>
      <c r="D261" t="s">
        <v>10</v>
      </c>
      <c r="E261">
        <v>2</v>
      </c>
      <c r="F261">
        <v>2</v>
      </c>
      <c r="G261">
        <v>2</v>
      </c>
      <c r="H261">
        <v>2</v>
      </c>
      <c r="I261">
        <v>1</v>
      </c>
      <c r="J261">
        <v>268804</v>
      </c>
      <c r="K261">
        <v>43089</v>
      </c>
      <c r="L261">
        <f t="shared" ref="L261:L324" si="4">+K261+90</f>
        <v>43179</v>
      </c>
    </row>
    <row r="262" spans="1:12" x14ac:dyDescent="0.25">
      <c r="A262" t="s">
        <v>479</v>
      </c>
      <c r="B262" t="s">
        <v>430</v>
      </c>
      <c r="C262" t="s">
        <v>480</v>
      </c>
      <c r="D262" t="s">
        <v>10</v>
      </c>
      <c r="E262">
        <v>2</v>
      </c>
      <c r="F262">
        <v>2</v>
      </c>
      <c r="G262">
        <v>2</v>
      </c>
      <c r="H262">
        <v>2</v>
      </c>
      <c r="I262">
        <v>1</v>
      </c>
      <c r="J262">
        <v>153400</v>
      </c>
      <c r="K262">
        <v>42956</v>
      </c>
      <c r="L262">
        <f t="shared" si="4"/>
        <v>43046</v>
      </c>
    </row>
    <row r="263" spans="1:12" x14ac:dyDescent="0.25">
      <c r="A263" t="s">
        <v>1193</v>
      </c>
      <c r="B263" t="s">
        <v>1094</v>
      </c>
      <c r="C263" t="s">
        <v>1194</v>
      </c>
      <c r="D263" t="s">
        <v>10</v>
      </c>
      <c r="E263">
        <v>2</v>
      </c>
      <c r="F263">
        <v>2</v>
      </c>
      <c r="G263">
        <v>2</v>
      </c>
      <c r="H263">
        <v>2</v>
      </c>
      <c r="I263">
        <v>1</v>
      </c>
      <c r="J263">
        <v>863760</v>
      </c>
      <c r="K263">
        <v>43095</v>
      </c>
      <c r="L263">
        <f t="shared" si="4"/>
        <v>43185</v>
      </c>
    </row>
    <row r="264" spans="1:12" x14ac:dyDescent="0.25">
      <c r="A264" t="s">
        <v>1226</v>
      </c>
      <c r="B264" t="s">
        <v>1227</v>
      </c>
      <c r="C264" t="s">
        <v>1228</v>
      </c>
      <c r="D264" t="s">
        <v>10</v>
      </c>
      <c r="E264">
        <v>2</v>
      </c>
      <c r="F264">
        <v>2</v>
      </c>
      <c r="G264">
        <v>2</v>
      </c>
      <c r="H264">
        <v>2</v>
      </c>
      <c r="I264">
        <v>1</v>
      </c>
      <c r="J264">
        <v>867600</v>
      </c>
      <c r="K264">
        <v>43041</v>
      </c>
      <c r="L264">
        <f t="shared" si="4"/>
        <v>43131</v>
      </c>
    </row>
    <row r="265" spans="1:12" x14ac:dyDescent="0.25">
      <c r="A265" t="s">
        <v>655</v>
      </c>
      <c r="B265" t="s">
        <v>92</v>
      </c>
      <c r="C265" t="s">
        <v>560</v>
      </c>
      <c r="D265" t="s">
        <v>10</v>
      </c>
      <c r="E265">
        <v>2</v>
      </c>
      <c r="F265">
        <v>2</v>
      </c>
      <c r="G265">
        <v>2</v>
      </c>
      <c r="H265">
        <v>2</v>
      </c>
      <c r="I265">
        <v>1</v>
      </c>
      <c r="J265">
        <v>58144.5</v>
      </c>
      <c r="K265">
        <v>42562</v>
      </c>
      <c r="L265">
        <f t="shared" si="4"/>
        <v>42652</v>
      </c>
    </row>
    <row r="266" spans="1:12" x14ac:dyDescent="0.25">
      <c r="A266" t="s">
        <v>825</v>
      </c>
      <c r="B266" t="s">
        <v>826</v>
      </c>
      <c r="C266" t="s">
        <v>863</v>
      </c>
      <c r="D266" t="s">
        <v>10</v>
      </c>
      <c r="E266">
        <v>2</v>
      </c>
      <c r="F266">
        <v>2</v>
      </c>
      <c r="G266">
        <v>2</v>
      </c>
      <c r="H266">
        <v>2</v>
      </c>
      <c r="I266">
        <v>1</v>
      </c>
      <c r="J266">
        <v>12000</v>
      </c>
      <c r="K266">
        <v>41904</v>
      </c>
      <c r="L266">
        <f t="shared" si="4"/>
        <v>41994</v>
      </c>
    </row>
    <row r="267" spans="1:12" x14ac:dyDescent="0.25">
      <c r="A267" t="s">
        <v>1319</v>
      </c>
      <c r="B267" t="s">
        <v>15</v>
      </c>
      <c r="C267" t="s">
        <v>1320</v>
      </c>
      <c r="D267" t="s">
        <v>10</v>
      </c>
      <c r="E267">
        <v>2</v>
      </c>
      <c r="F267">
        <v>2</v>
      </c>
      <c r="G267">
        <v>2</v>
      </c>
      <c r="H267">
        <v>2</v>
      </c>
      <c r="I267">
        <v>1</v>
      </c>
      <c r="J267">
        <v>437088</v>
      </c>
      <c r="K267">
        <v>43069</v>
      </c>
      <c r="L267">
        <f t="shared" si="4"/>
        <v>43159</v>
      </c>
    </row>
    <row r="268" spans="1:12" x14ac:dyDescent="0.25">
      <c r="A268" t="s">
        <v>656</v>
      </c>
      <c r="B268" t="s">
        <v>92</v>
      </c>
      <c r="C268" t="s">
        <v>560</v>
      </c>
      <c r="D268" t="s">
        <v>10</v>
      </c>
      <c r="E268">
        <v>2</v>
      </c>
      <c r="F268">
        <v>2</v>
      </c>
      <c r="G268">
        <v>2</v>
      </c>
      <c r="H268">
        <v>2</v>
      </c>
      <c r="I268">
        <v>1</v>
      </c>
      <c r="J268">
        <v>59726.879999999997</v>
      </c>
      <c r="K268">
        <v>42563</v>
      </c>
      <c r="L268">
        <f t="shared" si="4"/>
        <v>42653</v>
      </c>
    </row>
    <row r="269" spans="1:12" x14ac:dyDescent="0.25">
      <c r="A269" t="s">
        <v>434</v>
      </c>
      <c r="B269" t="s">
        <v>1185</v>
      </c>
      <c r="C269" t="s">
        <v>560</v>
      </c>
      <c r="D269" t="s">
        <v>10</v>
      </c>
      <c r="E269">
        <v>2</v>
      </c>
      <c r="F269">
        <v>2</v>
      </c>
      <c r="G269">
        <v>2</v>
      </c>
      <c r="H269">
        <v>2</v>
      </c>
      <c r="I269">
        <v>1</v>
      </c>
      <c r="J269">
        <v>781457.36</v>
      </c>
      <c r="K269">
        <v>43027</v>
      </c>
      <c r="L269">
        <f t="shared" si="4"/>
        <v>43117</v>
      </c>
    </row>
    <row r="270" spans="1:12" x14ac:dyDescent="0.25">
      <c r="A270" t="s">
        <v>1302</v>
      </c>
      <c r="B270" t="s">
        <v>1303</v>
      </c>
      <c r="C270" t="s">
        <v>1304</v>
      </c>
      <c r="D270" t="s">
        <v>10</v>
      </c>
      <c r="E270">
        <v>2</v>
      </c>
      <c r="F270">
        <v>2</v>
      </c>
      <c r="G270">
        <v>2</v>
      </c>
      <c r="H270">
        <v>2</v>
      </c>
      <c r="I270">
        <v>1</v>
      </c>
      <c r="J270">
        <v>728355</v>
      </c>
      <c r="K270">
        <v>43087</v>
      </c>
      <c r="L270">
        <f t="shared" si="4"/>
        <v>43177</v>
      </c>
    </row>
    <row r="271" spans="1:12" x14ac:dyDescent="0.25">
      <c r="A271" t="s">
        <v>1114</v>
      </c>
      <c r="B271" t="s">
        <v>430</v>
      </c>
      <c r="C271" t="s">
        <v>1115</v>
      </c>
      <c r="D271" t="s">
        <v>10</v>
      </c>
      <c r="E271">
        <v>2</v>
      </c>
      <c r="F271">
        <v>2</v>
      </c>
      <c r="G271">
        <v>2</v>
      </c>
      <c r="H271">
        <v>2</v>
      </c>
      <c r="I271">
        <v>1</v>
      </c>
      <c r="J271">
        <v>730350</v>
      </c>
      <c r="K271">
        <v>43005</v>
      </c>
      <c r="L271">
        <f t="shared" si="4"/>
        <v>43095</v>
      </c>
    </row>
    <row r="272" spans="1:12" x14ac:dyDescent="0.25">
      <c r="A272" t="s">
        <v>657</v>
      </c>
      <c r="B272" t="s">
        <v>94</v>
      </c>
      <c r="C272" t="s">
        <v>560</v>
      </c>
      <c r="D272" t="s">
        <v>10</v>
      </c>
      <c r="E272">
        <v>2</v>
      </c>
      <c r="F272">
        <v>2</v>
      </c>
      <c r="G272">
        <v>2</v>
      </c>
      <c r="H272">
        <v>2</v>
      </c>
      <c r="I272">
        <v>1</v>
      </c>
      <c r="J272">
        <f>66951*1.18</f>
        <v>79002.179999999993</v>
      </c>
      <c r="K272">
        <v>42585</v>
      </c>
      <c r="L272">
        <f t="shared" si="4"/>
        <v>42675</v>
      </c>
    </row>
    <row r="273" spans="1:12" x14ac:dyDescent="0.25">
      <c r="B273" t="s">
        <v>96</v>
      </c>
      <c r="D273" t="s">
        <v>4</v>
      </c>
      <c r="E273">
        <v>2</v>
      </c>
      <c r="F273">
        <v>2</v>
      </c>
      <c r="G273">
        <v>3</v>
      </c>
      <c r="H273">
        <v>1</v>
      </c>
      <c r="I273">
        <v>1</v>
      </c>
      <c r="J273">
        <f>SUM(J274:J294)</f>
        <v>12439145.5</v>
      </c>
    </row>
    <row r="274" spans="1:12" s="1" customFormat="1" x14ac:dyDescent="0.25">
      <c r="A274" t="s">
        <v>819</v>
      </c>
      <c r="B274" t="s">
        <v>0</v>
      </c>
      <c r="C274" t="s">
        <v>820</v>
      </c>
      <c r="D274" t="s">
        <v>10</v>
      </c>
      <c r="E274">
        <v>2</v>
      </c>
      <c r="F274">
        <v>2</v>
      </c>
      <c r="G274">
        <v>3</v>
      </c>
      <c r="H274">
        <v>1</v>
      </c>
      <c r="I274">
        <v>1</v>
      </c>
      <c r="J274">
        <v>450000</v>
      </c>
      <c r="K274">
        <v>41844</v>
      </c>
      <c r="L274">
        <f t="shared" si="4"/>
        <v>41934</v>
      </c>
    </row>
    <row r="275" spans="1:12" s="1" customFormat="1" x14ac:dyDescent="0.25">
      <c r="A275" t="s">
        <v>821</v>
      </c>
      <c r="B275" t="s">
        <v>0</v>
      </c>
      <c r="C275" t="s">
        <v>726</v>
      </c>
      <c r="D275" t="s">
        <v>10</v>
      </c>
      <c r="E275">
        <v>2</v>
      </c>
      <c r="F275">
        <v>2</v>
      </c>
      <c r="G275">
        <v>3</v>
      </c>
      <c r="H275">
        <v>1</v>
      </c>
      <c r="I275">
        <v>1</v>
      </c>
      <c r="J275">
        <v>117145</v>
      </c>
      <c r="K275">
        <v>41921</v>
      </c>
      <c r="L275">
        <f t="shared" si="4"/>
        <v>42011</v>
      </c>
    </row>
    <row r="276" spans="1:12" s="1" customFormat="1" x14ac:dyDescent="0.25">
      <c r="A276" t="s">
        <v>824</v>
      </c>
      <c r="B276" t="s">
        <v>0</v>
      </c>
      <c r="C276" t="s">
        <v>744</v>
      </c>
      <c r="D276" t="s">
        <v>10</v>
      </c>
      <c r="E276">
        <v>2</v>
      </c>
      <c r="F276">
        <v>2</v>
      </c>
      <c r="G276">
        <v>3</v>
      </c>
      <c r="H276">
        <v>1</v>
      </c>
      <c r="I276">
        <v>1</v>
      </c>
      <c r="J276">
        <v>6525900</v>
      </c>
      <c r="K276">
        <v>41870</v>
      </c>
      <c r="L276">
        <f t="shared" si="4"/>
        <v>41960</v>
      </c>
    </row>
    <row r="277" spans="1:12" s="1" customFormat="1" x14ac:dyDescent="0.25">
      <c r="A277" t="s">
        <v>825</v>
      </c>
      <c r="B277" t="s">
        <v>826</v>
      </c>
      <c r="C277" t="s">
        <v>827</v>
      </c>
      <c r="D277" t="s">
        <v>10</v>
      </c>
      <c r="E277">
        <v>2</v>
      </c>
      <c r="F277">
        <v>2</v>
      </c>
      <c r="G277">
        <v>3</v>
      </c>
      <c r="H277">
        <v>1</v>
      </c>
      <c r="I277">
        <v>1</v>
      </c>
      <c r="J277">
        <v>168350</v>
      </c>
      <c r="K277">
        <v>41904</v>
      </c>
      <c r="L277">
        <f t="shared" si="4"/>
        <v>41994</v>
      </c>
    </row>
    <row r="278" spans="1:12" s="1" customFormat="1" x14ac:dyDescent="0.25">
      <c r="A278" t="s">
        <v>833</v>
      </c>
      <c r="B278" t="s">
        <v>829</v>
      </c>
      <c r="C278" t="s">
        <v>834</v>
      </c>
      <c r="D278" t="s">
        <v>10</v>
      </c>
      <c r="E278">
        <v>2</v>
      </c>
      <c r="F278">
        <v>2</v>
      </c>
      <c r="G278">
        <v>3</v>
      </c>
      <c r="H278">
        <v>1</v>
      </c>
      <c r="I278">
        <v>1</v>
      </c>
      <c r="J278">
        <v>113650</v>
      </c>
      <c r="K278">
        <v>41925</v>
      </c>
      <c r="L278">
        <f t="shared" si="4"/>
        <v>42015</v>
      </c>
    </row>
    <row r="279" spans="1:12" s="1" customFormat="1" x14ac:dyDescent="0.25">
      <c r="A279" t="s">
        <v>828</v>
      </c>
      <c r="B279" t="s">
        <v>829</v>
      </c>
      <c r="C279" t="s">
        <v>830</v>
      </c>
      <c r="D279" t="s">
        <v>10</v>
      </c>
      <c r="E279">
        <v>2</v>
      </c>
      <c r="F279">
        <v>2</v>
      </c>
      <c r="G279">
        <v>3</v>
      </c>
      <c r="H279">
        <v>1</v>
      </c>
      <c r="I279">
        <v>1</v>
      </c>
      <c r="J279">
        <v>173550</v>
      </c>
      <c r="K279">
        <v>41925</v>
      </c>
      <c r="L279">
        <f t="shared" si="4"/>
        <v>42015</v>
      </c>
    </row>
    <row r="280" spans="1:12" s="1" customFormat="1" x14ac:dyDescent="0.25">
      <c r="A280" t="s">
        <v>841</v>
      </c>
      <c r="B280" t="s">
        <v>842</v>
      </c>
      <c r="C280" t="s">
        <v>726</v>
      </c>
      <c r="D280" t="s">
        <v>10</v>
      </c>
      <c r="E280">
        <v>2</v>
      </c>
      <c r="F280">
        <v>2</v>
      </c>
      <c r="G280">
        <v>3</v>
      </c>
      <c r="H280">
        <v>1</v>
      </c>
      <c r="I280">
        <v>1</v>
      </c>
      <c r="J280">
        <v>42065</v>
      </c>
      <c r="K280">
        <v>41844</v>
      </c>
      <c r="L280">
        <f t="shared" si="4"/>
        <v>41934</v>
      </c>
    </row>
    <row r="281" spans="1:12" s="1" customFormat="1" x14ac:dyDescent="0.25">
      <c r="A281" t="s">
        <v>831</v>
      </c>
      <c r="B281" t="s">
        <v>832</v>
      </c>
      <c r="C281" t="s">
        <v>830</v>
      </c>
      <c r="D281" t="s">
        <v>10</v>
      </c>
      <c r="E281">
        <v>2</v>
      </c>
      <c r="F281">
        <v>2</v>
      </c>
      <c r="G281">
        <v>3</v>
      </c>
      <c r="H281">
        <v>1</v>
      </c>
      <c r="I281">
        <v>1</v>
      </c>
      <c r="J281">
        <v>85650</v>
      </c>
      <c r="K281">
        <v>41925</v>
      </c>
      <c r="L281">
        <f t="shared" si="4"/>
        <v>42015</v>
      </c>
    </row>
    <row r="282" spans="1:12" s="1" customFormat="1" x14ac:dyDescent="0.25">
      <c r="A282" t="s">
        <v>847</v>
      </c>
      <c r="B282" t="s">
        <v>848</v>
      </c>
      <c r="C282" t="s">
        <v>726</v>
      </c>
      <c r="D282" t="s">
        <v>10</v>
      </c>
      <c r="E282">
        <v>2</v>
      </c>
      <c r="F282">
        <v>2</v>
      </c>
      <c r="G282">
        <v>3</v>
      </c>
      <c r="H282">
        <v>1</v>
      </c>
      <c r="I282">
        <v>1</v>
      </c>
      <c r="J282">
        <v>28015</v>
      </c>
      <c r="K282">
        <v>41932</v>
      </c>
      <c r="L282">
        <f t="shared" si="4"/>
        <v>42022</v>
      </c>
    </row>
    <row r="283" spans="1:12" s="1" customFormat="1" x14ac:dyDescent="0.25">
      <c r="A283" t="s">
        <v>853</v>
      </c>
      <c r="B283" t="s">
        <v>738</v>
      </c>
      <c r="C283" t="s">
        <v>830</v>
      </c>
      <c r="D283" t="s">
        <v>10</v>
      </c>
      <c r="E283">
        <v>2</v>
      </c>
      <c r="F283">
        <v>2</v>
      </c>
      <c r="G283">
        <v>3</v>
      </c>
      <c r="H283">
        <v>1</v>
      </c>
      <c r="I283">
        <v>1</v>
      </c>
      <c r="J283">
        <v>110825</v>
      </c>
      <c r="K283">
        <v>41925</v>
      </c>
      <c r="L283">
        <f t="shared" si="4"/>
        <v>42015</v>
      </c>
    </row>
    <row r="284" spans="1:12" s="1" customFormat="1" x14ac:dyDescent="0.25">
      <c r="A284" t="s">
        <v>849</v>
      </c>
      <c r="B284" t="s">
        <v>850</v>
      </c>
      <c r="C284" t="s">
        <v>726</v>
      </c>
      <c r="D284" t="s">
        <v>10</v>
      </c>
      <c r="E284">
        <v>2</v>
      </c>
      <c r="F284">
        <v>2</v>
      </c>
      <c r="G284">
        <v>3</v>
      </c>
      <c r="H284">
        <v>1</v>
      </c>
      <c r="I284">
        <v>1</v>
      </c>
      <c r="J284">
        <v>136472.5</v>
      </c>
      <c r="K284">
        <v>41925</v>
      </c>
      <c r="L284">
        <f t="shared" si="4"/>
        <v>42015</v>
      </c>
    </row>
    <row r="285" spans="1:12" s="1" customFormat="1" x14ac:dyDescent="0.25">
      <c r="A285" t="s">
        <v>983</v>
      </c>
      <c r="B285" t="s">
        <v>984</v>
      </c>
      <c r="C285" t="s">
        <v>985</v>
      </c>
      <c r="D285" t="s">
        <v>10</v>
      </c>
      <c r="E285">
        <v>2</v>
      </c>
      <c r="F285">
        <v>2</v>
      </c>
      <c r="G285">
        <v>3</v>
      </c>
      <c r="H285">
        <v>1</v>
      </c>
      <c r="I285">
        <v>1</v>
      </c>
      <c r="J285">
        <v>114500</v>
      </c>
      <c r="K285">
        <v>41925</v>
      </c>
      <c r="L285">
        <f t="shared" si="4"/>
        <v>42015</v>
      </c>
    </row>
    <row r="286" spans="1:12" s="1" customFormat="1" x14ac:dyDescent="0.25">
      <c r="A286" t="s">
        <v>986</v>
      </c>
      <c r="B286" t="s">
        <v>0</v>
      </c>
      <c r="C286" t="s">
        <v>987</v>
      </c>
      <c r="D286" t="s">
        <v>10</v>
      </c>
      <c r="E286">
        <v>2</v>
      </c>
      <c r="F286">
        <v>2</v>
      </c>
      <c r="G286">
        <v>3</v>
      </c>
      <c r="H286">
        <v>1</v>
      </c>
      <c r="I286">
        <v>1</v>
      </c>
      <c r="J286">
        <v>362050</v>
      </c>
      <c r="K286">
        <v>41989</v>
      </c>
      <c r="L286">
        <f t="shared" si="4"/>
        <v>42079</v>
      </c>
    </row>
    <row r="287" spans="1:12" s="1" customFormat="1" x14ac:dyDescent="0.25">
      <c r="A287"/>
      <c r="B287" t="s">
        <v>0</v>
      </c>
      <c r="C287" t="s">
        <v>988</v>
      </c>
      <c r="D287" t="s">
        <v>10</v>
      </c>
      <c r="E287">
        <v>2</v>
      </c>
      <c r="F287">
        <v>2</v>
      </c>
      <c r="G287">
        <v>3</v>
      </c>
      <c r="H287">
        <v>1</v>
      </c>
      <c r="I287">
        <v>1</v>
      </c>
      <c r="J287">
        <v>951600</v>
      </c>
      <c r="K287">
        <v>41933</v>
      </c>
      <c r="L287">
        <f t="shared" si="4"/>
        <v>42023</v>
      </c>
    </row>
    <row r="288" spans="1:12" s="1" customFormat="1" x14ac:dyDescent="0.25">
      <c r="A288" t="s">
        <v>989</v>
      </c>
      <c r="B288" t="s">
        <v>0</v>
      </c>
      <c r="C288" t="s">
        <v>990</v>
      </c>
      <c r="D288" t="s">
        <v>10</v>
      </c>
      <c r="E288">
        <v>2</v>
      </c>
      <c r="F288">
        <v>2</v>
      </c>
      <c r="G288">
        <v>3</v>
      </c>
      <c r="H288">
        <v>1</v>
      </c>
      <c r="I288">
        <v>1</v>
      </c>
      <c r="J288">
        <v>27200</v>
      </c>
      <c r="K288">
        <v>41989</v>
      </c>
      <c r="L288">
        <f t="shared" si="4"/>
        <v>42079</v>
      </c>
    </row>
    <row r="289" spans="1:12" s="1" customFormat="1" x14ac:dyDescent="0.25">
      <c r="A289"/>
      <c r="B289" t="s">
        <v>0</v>
      </c>
      <c r="C289" t="s">
        <v>991</v>
      </c>
      <c r="D289" t="s">
        <v>10</v>
      </c>
      <c r="E289">
        <v>2</v>
      </c>
      <c r="F289">
        <v>2</v>
      </c>
      <c r="G289">
        <v>3</v>
      </c>
      <c r="H289">
        <v>1</v>
      </c>
      <c r="I289">
        <v>1</v>
      </c>
      <c r="J289">
        <v>1033640</v>
      </c>
      <c r="K289">
        <v>41990</v>
      </c>
      <c r="L289">
        <f t="shared" si="4"/>
        <v>42080</v>
      </c>
    </row>
    <row r="290" spans="1:12" s="1" customFormat="1" x14ac:dyDescent="0.25">
      <c r="A290" t="s">
        <v>992</v>
      </c>
      <c r="B290" t="s">
        <v>0</v>
      </c>
      <c r="C290" t="s">
        <v>991</v>
      </c>
      <c r="D290" t="s">
        <v>10</v>
      </c>
      <c r="E290">
        <v>2</v>
      </c>
      <c r="F290">
        <v>2</v>
      </c>
      <c r="G290">
        <v>3</v>
      </c>
      <c r="H290">
        <v>1</v>
      </c>
      <c r="I290">
        <v>1</v>
      </c>
      <c r="J290">
        <v>684900</v>
      </c>
      <c r="K290">
        <v>41939</v>
      </c>
      <c r="L290">
        <f t="shared" si="4"/>
        <v>42029</v>
      </c>
    </row>
    <row r="291" spans="1:12" s="1" customFormat="1" x14ac:dyDescent="0.25">
      <c r="A291" t="s">
        <v>994</v>
      </c>
      <c r="B291" t="s">
        <v>0</v>
      </c>
      <c r="C291" t="s">
        <v>995</v>
      </c>
      <c r="D291" t="s">
        <v>10</v>
      </c>
      <c r="E291">
        <v>2</v>
      </c>
      <c r="F291">
        <v>2</v>
      </c>
      <c r="G291">
        <v>3</v>
      </c>
      <c r="H291">
        <v>1</v>
      </c>
      <c r="I291">
        <v>1</v>
      </c>
      <c r="J291">
        <v>30580</v>
      </c>
      <c r="K291">
        <v>41949</v>
      </c>
      <c r="L291">
        <f t="shared" si="4"/>
        <v>42039</v>
      </c>
    </row>
    <row r="292" spans="1:12" s="1" customFormat="1" x14ac:dyDescent="0.25">
      <c r="A292" t="s">
        <v>844</v>
      </c>
      <c r="B292" t="s">
        <v>845</v>
      </c>
      <c r="C292" t="s">
        <v>846</v>
      </c>
      <c r="D292" t="s">
        <v>10</v>
      </c>
      <c r="E292">
        <v>2</v>
      </c>
      <c r="F292">
        <v>2</v>
      </c>
      <c r="G292">
        <v>3</v>
      </c>
      <c r="H292">
        <v>1</v>
      </c>
      <c r="I292">
        <v>1</v>
      </c>
      <c r="J292">
        <v>56926</v>
      </c>
      <c r="K292">
        <v>41939</v>
      </c>
      <c r="L292">
        <f t="shared" si="4"/>
        <v>42029</v>
      </c>
    </row>
    <row r="293" spans="1:12" s="1" customFormat="1" x14ac:dyDescent="0.25">
      <c r="A293" t="s">
        <v>823</v>
      </c>
      <c r="B293" t="s">
        <v>822</v>
      </c>
      <c r="C293" t="s">
        <v>726</v>
      </c>
      <c r="D293" t="s">
        <v>10</v>
      </c>
      <c r="E293">
        <v>2</v>
      </c>
      <c r="F293">
        <v>2</v>
      </c>
      <c r="G293">
        <v>3</v>
      </c>
      <c r="H293">
        <v>1</v>
      </c>
      <c r="I293">
        <v>1</v>
      </c>
      <c r="J293">
        <v>112227</v>
      </c>
      <c r="K293">
        <v>41929</v>
      </c>
      <c r="L293">
        <f t="shared" si="4"/>
        <v>42019</v>
      </c>
    </row>
    <row r="294" spans="1:12" x14ac:dyDescent="0.25">
      <c r="A294" t="s">
        <v>97</v>
      </c>
      <c r="B294" t="s">
        <v>0</v>
      </c>
      <c r="D294" t="s">
        <v>10</v>
      </c>
      <c r="E294">
        <v>2</v>
      </c>
      <c r="F294">
        <v>2</v>
      </c>
      <c r="G294">
        <v>3</v>
      </c>
      <c r="H294">
        <v>1</v>
      </c>
      <c r="I294">
        <v>1</v>
      </c>
      <c r="J294">
        <v>1113900</v>
      </c>
      <c r="K294">
        <v>42241</v>
      </c>
      <c r="L294">
        <f t="shared" si="4"/>
        <v>42331</v>
      </c>
    </row>
    <row r="295" spans="1:12" x14ac:dyDescent="0.25">
      <c r="B295" t="s">
        <v>98</v>
      </c>
      <c r="D295" t="s">
        <v>4</v>
      </c>
      <c r="E295">
        <v>2</v>
      </c>
      <c r="F295">
        <v>2</v>
      </c>
      <c r="G295">
        <v>4</v>
      </c>
      <c r="H295">
        <v>1</v>
      </c>
      <c r="I295">
        <v>1</v>
      </c>
      <c r="J295">
        <f>SUM(J296:J345)</f>
        <v>50242848.039999999</v>
      </c>
    </row>
    <row r="296" spans="1:12" x14ac:dyDescent="0.25">
      <c r="A296" t="s">
        <v>427</v>
      </c>
      <c r="B296" t="s">
        <v>0</v>
      </c>
      <c r="D296" t="s">
        <v>10</v>
      </c>
      <c r="E296">
        <v>2</v>
      </c>
      <c r="F296">
        <v>2</v>
      </c>
      <c r="G296">
        <v>4</v>
      </c>
      <c r="H296">
        <v>1</v>
      </c>
      <c r="I296">
        <v>1</v>
      </c>
      <c r="J296">
        <v>19630296</v>
      </c>
      <c r="K296">
        <v>42950</v>
      </c>
      <c r="L296">
        <f t="shared" si="4"/>
        <v>43040</v>
      </c>
    </row>
    <row r="297" spans="1:12" x14ac:dyDescent="0.25">
      <c r="A297" t="s">
        <v>16</v>
      </c>
      <c r="B297" t="s">
        <v>0</v>
      </c>
      <c r="D297" t="s">
        <v>10</v>
      </c>
      <c r="E297">
        <v>2</v>
      </c>
      <c r="F297">
        <v>2</v>
      </c>
      <c r="G297">
        <v>4</v>
      </c>
      <c r="H297">
        <v>1</v>
      </c>
      <c r="I297">
        <v>1</v>
      </c>
      <c r="J297">
        <v>69850</v>
      </c>
      <c r="K297">
        <v>42950</v>
      </c>
      <c r="L297">
        <f t="shared" si="4"/>
        <v>43040</v>
      </c>
    </row>
    <row r="298" spans="1:12" x14ac:dyDescent="0.25">
      <c r="A298" t="s">
        <v>828</v>
      </c>
      <c r="B298" t="s">
        <v>829</v>
      </c>
      <c r="C298" t="s">
        <v>835</v>
      </c>
      <c r="D298" t="s">
        <v>10</v>
      </c>
      <c r="E298">
        <v>2</v>
      </c>
      <c r="F298">
        <v>2</v>
      </c>
      <c r="G298">
        <v>4</v>
      </c>
      <c r="H298">
        <v>1</v>
      </c>
      <c r="I298">
        <v>1</v>
      </c>
      <c r="J298">
        <v>177500</v>
      </c>
      <c r="K298">
        <v>41925</v>
      </c>
      <c r="L298">
        <f t="shared" si="4"/>
        <v>42015</v>
      </c>
    </row>
    <row r="299" spans="1:12" s="1" customFormat="1" x14ac:dyDescent="0.25">
      <c r="A299" t="s">
        <v>1079</v>
      </c>
      <c r="B299" t="s">
        <v>29</v>
      </c>
      <c r="C299"/>
      <c r="D299" t="s">
        <v>10</v>
      </c>
      <c r="E299">
        <v>2</v>
      </c>
      <c r="F299">
        <v>2</v>
      </c>
      <c r="G299">
        <v>4</v>
      </c>
      <c r="H299">
        <v>1</v>
      </c>
      <c r="I299">
        <v>1</v>
      </c>
      <c r="J299">
        <f>500*1.18</f>
        <v>590</v>
      </c>
      <c r="K299">
        <v>42242</v>
      </c>
      <c r="L299">
        <f t="shared" si="4"/>
        <v>42332</v>
      </c>
    </row>
    <row r="300" spans="1:12" s="1" customFormat="1" x14ac:dyDescent="0.25">
      <c r="A300" t="s">
        <v>833</v>
      </c>
      <c r="B300" t="s">
        <v>829</v>
      </c>
      <c r="C300" t="s">
        <v>836</v>
      </c>
      <c r="D300" t="s">
        <v>10</v>
      </c>
      <c r="E300">
        <v>2</v>
      </c>
      <c r="F300">
        <v>2</v>
      </c>
      <c r="G300">
        <v>4</v>
      </c>
      <c r="H300">
        <v>1</v>
      </c>
      <c r="I300">
        <v>1</v>
      </c>
      <c r="J300">
        <v>155500</v>
      </c>
      <c r="K300">
        <v>41925</v>
      </c>
      <c r="L300">
        <f t="shared" si="4"/>
        <v>42015</v>
      </c>
    </row>
    <row r="301" spans="1:12" s="1" customFormat="1" x14ac:dyDescent="0.25">
      <c r="A301" t="s">
        <v>843</v>
      </c>
      <c r="B301" t="s">
        <v>842</v>
      </c>
      <c r="C301" t="s">
        <v>726</v>
      </c>
      <c r="D301" t="s">
        <v>10</v>
      </c>
      <c r="E301">
        <v>2</v>
      </c>
      <c r="F301">
        <v>2</v>
      </c>
      <c r="G301">
        <v>4</v>
      </c>
      <c r="H301">
        <v>1</v>
      </c>
      <c r="I301">
        <v>1</v>
      </c>
      <c r="J301">
        <v>58850</v>
      </c>
      <c r="K301">
        <v>41844</v>
      </c>
      <c r="L301">
        <f t="shared" si="4"/>
        <v>41934</v>
      </c>
    </row>
    <row r="302" spans="1:12" s="1" customFormat="1" x14ac:dyDescent="0.25">
      <c r="A302" t="s">
        <v>757</v>
      </c>
      <c r="B302" t="s">
        <v>755</v>
      </c>
      <c r="C302" t="s">
        <v>756</v>
      </c>
      <c r="D302" t="s">
        <v>10</v>
      </c>
      <c r="E302">
        <v>2</v>
      </c>
      <c r="F302">
        <v>2</v>
      </c>
      <c r="G302">
        <v>4</v>
      </c>
      <c r="H302">
        <v>1</v>
      </c>
      <c r="I302">
        <v>1</v>
      </c>
      <c r="J302">
        <v>180000</v>
      </c>
      <c r="K302">
        <v>41925</v>
      </c>
      <c r="L302">
        <f t="shared" si="4"/>
        <v>42015</v>
      </c>
    </row>
    <row r="303" spans="1:12" s="1" customFormat="1" x14ac:dyDescent="0.25">
      <c r="A303" t="s">
        <v>847</v>
      </c>
      <c r="B303" t="s">
        <v>848</v>
      </c>
      <c r="C303" t="s">
        <v>726</v>
      </c>
      <c r="D303" t="s">
        <v>10</v>
      </c>
      <c r="E303">
        <v>2</v>
      </c>
      <c r="F303">
        <v>2</v>
      </c>
      <c r="G303">
        <v>4</v>
      </c>
      <c r="H303">
        <v>1</v>
      </c>
      <c r="I303">
        <v>1</v>
      </c>
      <c r="J303">
        <v>14900</v>
      </c>
      <c r="K303">
        <v>41932</v>
      </c>
      <c r="L303">
        <f t="shared" si="4"/>
        <v>42022</v>
      </c>
    </row>
    <row r="304" spans="1:12" s="1" customFormat="1" x14ac:dyDescent="0.25">
      <c r="A304" t="s">
        <v>844</v>
      </c>
      <c r="B304" t="s">
        <v>845</v>
      </c>
      <c r="C304" t="s">
        <v>846</v>
      </c>
      <c r="D304" t="s">
        <v>10</v>
      </c>
      <c r="E304">
        <v>2</v>
      </c>
      <c r="F304">
        <v>2</v>
      </c>
      <c r="G304">
        <v>4</v>
      </c>
      <c r="H304">
        <v>1</v>
      </c>
      <c r="I304">
        <v>1</v>
      </c>
      <c r="J304">
        <v>37780</v>
      </c>
      <c r="K304">
        <v>41939</v>
      </c>
      <c r="L304">
        <f t="shared" si="4"/>
        <v>42029</v>
      </c>
    </row>
    <row r="305" spans="1:12" s="1" customFormat="1" x14ac:dyDescent="0.25">
      <c r="A305" t="s">
        <v>851</v>
      </c>
      <c r="B305" t="s">
        <v>852</v>
      </c>
      <c r="C305" t="s">
        <v>726</v>
      </c>
      <c r="D305" t="s">
        <v>10</v>
      </c>
      <c r="E305">
        <v>2</v>
      </c>
      <c r="F305">
        <v>2</v>
      </c>
      <c r="G305">
        <v>4</v>
      </c>
      <c r="H305">
        <v>1</v>
      </c>
      <c r="I305">
        <v>1</v>
      </c>
      <c r="J305">
        <v>185100</v>
      </c>
      <c r="K305">
        <v>41925</v>
      </c>
      <c r="L305">
        <f t="shared" si="4"/>
        <v>42015</v>
      </c>
    </row>
    <row r="306" spans="1:12" s="1" customFormat="1" x14ac:dyDescent="0.25">
      <c r="A306" t="s">
        <v>853</v>
      </c>
      <c r="B306" t="s">
        <v>738</v>
      </c>
      <c r="C306" t="s">
        <v>854</v>
      </c>
      <c r="D306" t="s">
        <v>10</v>
      </c>
      <c r="E306">
        <v>2</v>
      </c>
      <c r="F306">
        <v>2</v>
      </c>
      <c r="G306">
        <v>4</v>
      </c>
      <c r="H306">
        <v>1</v>
      </c>
      <c r="I306">
        <v>1</v>
      </c>
      <c r="J306">
        <v>153000</v>
      </c>
      <c r="K306">
        <v>41925</v>
      </c>
      <c r="L306">
        <f t="shared" si="4"/>
        <v>42015</v>
      </c>
    </row>
    <row r="307" spans="1:12" s="1" customFormat="1" x14ac:dyDescent="0.25">
      <c r="A307" t="s">
        <v>855</v>
      </c>
      <c r="B307" t="s">
        <v>856</v>
      </c>
      <c r="C307" t="s">
        <v>857</v>
      </c>
      <c r="D307" t="s">
        <v>10</v>
      </c>
      <c r="E307">
        <v>2</v>
      </c>
      <c r="F307">
        <v>2</v>
      </c>
      <c r="G307">
        <v>4</v>
      </c>
      <c r="H307">
        <v>1</v>
      </c>
      <c r="I307">
        <v>1</v>
      </c>
      <c r="J307">
        <v>12960</v>
      </c>
      <c r="K307">
        <v>41925</v>
      </c>
      <c r="L307">
        <f t="shared" si="4"/>
        <v>42015</v>
      </c>
    </row>
    <row r="308" spans="1:12" s="1" customFormat="1" x14ac:dyDescent="0.25">
      <c r="A308" t="s">
        <v>858</v>
      </c>
      <c r="B308" t="s">
        <v>0</v>
      </c>
      <c r="C308" t="s">
        <v>859</v>
      </c>
      <c r="D308" t="s">
        <v>10</v>
      </c>
      <c r="E308">
        <v>2</v>
      </c>
      <c r="F308">
        <v>2</v>
      </c>
      <c r="G308">
        <v>4</v>
      </c>
      <c r="H308">
        <v>1</v>
      </c>
      <c r="I308">
        <v>1</v>
      </c>
      <c r="J308">
        <v>55700</v>
      </c>
      <c r="K308">
        <v>41920</v>
      </c>
      <c r="L308">
        <f t="shared" si="4"/>
        <v>42010</v>
      </c>
    </row>
    <row r="309" spans="1:12" s="1" customFormat="1" x14ac:dyDescent="0.25">
      <c r="A309" t="s">
        <v>867</v>
      </c>
      <c r="B309" t="s">
        <v>334</v>
      </c>
      <c r="C309" t="s">
        <v>868</v>
      </c>
      <c r="D309" t="s">
        <v>10</v>
      </c>
      <c r="E309">
        <v>2</v>
      </c>
      <c r="F309">
        <v>2</v>
      </c>
      <c r="G309">
        <v>4</v>
      </c>
      <c r="H309">
        <v>1</v>
      </c>
      <c r="I309">
        <v>1</v>
      </c>
      <c r="J309">
        <v>123311</v>
      </c>
      <c r="K309">
        <v>41330</v>
      </c>
      <c r="L309">
        <f t="shared" si="4"/>
        <v>41420</v>
      </c>
    </row>
    <row r="310" spans="1:12" s="1" customFormat="1" x14ac:dyDescent="0.25">
      <c r="A310" t="s">
        <v>861</v>
      </c>
      <c r="B310" t="s">
        <v>826</v>
      </c>
      <c r="C310" t="s">
        <v>862</v>
      </c>
      <c r="D310" t="s">
        <v>10</v>
      </c>
      <c r="E310">
        <v>2</v>
      </c>
      <c r="F310">
        <v>2</v>
      </c>
      <c r="G310">
        <v>4</v>
      </c>
      <c r="H310">
        <v>1</v>
      </c>
      <c r="I310">
        <v>1</v>
      </c>
      <c r="J310">
        <v>46750</v>
      </c>
      <c r="K310">
        <v>41904</v>
      </c>
      <c r="L310">
        <f t="shared" si="4"/>
        <v>41994</v>
      </c>
    </row>
    <row r="311" spans="1:12" s="1" customFormat="1" x14ac:dyDescent="0.25">
      <c r="A311" t="s">
        <v>866</v>
      </c>
      <c r="B311" t="s">
        <v>822</v>
      </c>
      <c r="C311" t="s">
        <v>726</v>
      </c>
      <c r="D311" t="s">
        <v>10</v>
      </c>
      <c r="E311">
        <v>2</v>
      </c>
      <c r="F311">
        <v>2</v>
      </c>
      <c r="G311">
        <v>4</v>
      </c>
      <c r="H311">
        <v>1</v>
      </c>
      <c r="I311">
        <v>1</v>
      </c>
      <c r="J311">
        <v>25600</v>
      </c>
      <c r="K311">
        <v>41929</v>
      </c>
      <c r="L311">
        <f t="shared" si="4"/>
        <v>42019</v>
      </c>
    </row>
    <row r="312" spans="1:12" s="1" customFormat="1" x14ac:dyDescent="0.25">
      <c r="A312" t="s">
        <v>1210</v>
      </c>
      <c r="B312" t="s">
        <v>1256</v>
      </c>
      <c r="C312" t="s">
        <v>497</v>
      </c>
      <c r="D312" t="s">
        <v>10</v>
      </c>
      <c r="E312">
        <v>2</v>
      </c>
      <c r="F312">
        <v>2</v>
      </c>
      <c r="G312">
        <v>4</v>
      </c>
      <c r="H312">
        <v>1</v>
      </c>
      <c r="I312">
        <v>1</v>
      </c>
      <c r="J312">
        <v>402539.79</v>
      </c>
      <c r="K312">
        <v>43035</v>
      </c>
      <c r="L312">
        <f t="shared" si="4"/>
        <v>43125</v>
      </c>
    </row>
    <row r="313" spans="1:12" s="1" customFormat="1" x14ac:dyDescent="0.25">
      <c r="A313" t="s">
        <v>869</v>
      </c>
      <c r="B313" t="s">
        <v>334</v>
      </c>
      <c r="C313" t="s">
        <v>1211</v>
      </c>
      <c r="D313" t="s">
        <v>10</v>
      </c>
      <c r="E313">
        <v>2</v>
      </c>
      <c r="F313">
        <v>2</v>
      </c>
      <c r="G313">
        <v>4</v>
      </c>
      <c r="H313">
        <v>1</v>
      </c>
      <c r="I313">
        <v>1</v>
      </c>
      <c r="J313">
        <v>256718</v>
      </c>
      <c r="K313">
        <v>41333</v>
      </c>
      <c r="L313">
        <f t="shared" si="4"/>
        <v>41423</v>
      </c>
    </row>
    <row r="314" spans="1:12" s="1" customFormat="1" x14ac:dyDescent="0.25">
      <c r="A314" t="s">
        <v>877</v>
      </c>
      <c r="B314" t="s">
        <v>878</v>
      </c>
      <c r="C314" t="s">
        <v>879</v>
      </c>
      <c r="D314" t="s">
        <v>10</v>
      </c>
      <c r="E314">
        <v>2</v>
      </c>
      <c r="F314">
        <v>2</v>
      </c>
      <c r="G314">
        <v>4</v>
      </c>
      <c r="H314">
        <v>1</v>
      </c>
      <c r="I314">
        <v>1</v>
      </c>
      <c r="J314">
        <v>54350</v>
      </c>
      <c r="K314">
        <v>41925</v>
      </c>
      <c r="L314">
        <f t="shared" si="4"/>
        <v>42015</v>
      </c>
    </row>
    <row r="315" spans="1:12" s="1" customFormat="1" x14ac:dyDescent="0.25">
      <c r="A315" t="s">
        <v>880</v>
      </c>
      <c r="B315" t="s">
        <v>881</v>
      </c>
      <c r="C315" t="s">
        <v>879</v>
      </c>
      <c r="D315" t="s">
        <v>10</v>
      </c>
      <c r="E315">
        <v>2</v>
      </c>
      <c r="F315">
        <v>2</v>
      </c>
      <c r="G315">
        <v>4</v>
      </c>
      <c r="H315">
        <v>1</v>
      </c>
      <c r="I315">
        <v>1</v>
      </c>
      <c r="J315">
        <v>77150</v>
      </c>
      <c r="K315">
        <v>41878</v>
      </c>
      <c r="L315">
        <f t="shared" si="4"/>
        <v>41968</v>
      </c>
    </row>
    <row r="316" spans="1:12" s="1" customFormat="1" x14ac:dyDescent="0.25">
      <c r="A316" t="s">
        <v>831</v>
      </c>
      <c r="B316" t="s">
        <v>832</v>
      </c>
      <c r="C316" t="s">
        <v>830</v>
      </c>
      <c r="D316" t="s">
        <v>10</v>
      </c>
      <c r="E316">
        <v>2</v>
      </c>
      <c r="F316">
        <v>2</v>
      </c>
      <c r="G316">
        <v>4</v>
      </c>
      <c r="H316">
        <v>1</v>
      </c>
      <c r="I316">
        <v>1</v>
      </c>
      <c r="J316">
        <v>75000</v>
      </c>
      <c r="K316">
        <v>41925</v>
      </c>
      <c r="L316">
        <f t="shared" si="4"/>
        <v>42015</v>
      </c>
    </row>
    <row r="317" spans="1:12" s="1" customFormat="1" x14ac:dyDescent="0.25">
      <c r="A317" t="s">
        <v>983</v>
      </c>
      <c r="B317" t="s">
        <v>984</v>
      </c>
      <c r="C317" t="s">
        <v>985</v>
      </c>
      <c r="D317" t="s">
        <v>10</v>
      </c>
      <c r="E317">
        <v>2</v>
      </c>
      <c r="F317">
        <v>2</v>
      </c>
      <c r="G317">
        <v>4</v>
      </c>
      <c r="H317">
        <v>1</v>
      </c>
      <c r="I317">
        <v>1</v>
      </c>
      <c r="J317">
        <v>147500</v>
      </c>
      <c r="K317">
        <v>41925</v>
      </c>
      <c r="L317">
        <f t="shared" si="4"/>
        <v>42015</v>
      </c>
    </row>
    <row r="318" spans="1:12" s="1" customFormat="1" x14ac:dyDescent="0.25">
      <c r="A318" t="s">
        <v>870</v>
      </c>
      <c r="B318" t="s">
        <v>0</v>
      </c>
      <c r="C318" t="s">
        <v>871</v>
      </c>
      <c r="D318" t="s">
        <v>10</v>
      </c>
      <c r="E318">
        <v>2</v>
      </c>
      <c r="F318">
        <v>2</v>
      </c>
      <c r="G318">
        <v>4</v>
      </c>
      <c r="H318">
        <v>1</v>
      </c>
      <c r="I318">
        <v>1</v>
      </c>
      <c r="J318">
        <v>430000</v>
      </c>
      <c r="K318">
        <v>41921</v>
      </c>
      <c r="L318">
        <f t="shared" si="4"/>
        <v>42011</v>
      </c>
    </row>
    <row r="319" spans="1:12" s="1" customFormat="1" x14ac:dyDescent="0.25">
      <c r="A319" t="s">
        <v>872</v>
      </c>
      <c r="B319" t="s">
        <v>0</v>
      </c>
      <c r="C319" t="s">
        <v>873</v>
      </c>
      <c r="D319" t="s">
        <v>10</v>
      </c>
      <c r="E319">
        <v>2</v>
      </c>
      <c r="F319">
        <v>2</v>
      </c>
      <c r="G319">
        <v>4</v>
      </c>
      <c r="H319">
        <v>1</v>
      </c>
      <c r="I319">
        <v>1</v>
      </c>
      <c r="J319">
        <v>224450</v>
      </c>
      <c r="K319">
        <v>41920</v>
      </c>
      <c r="L319">
        <f t="shared" si="4"/>
        <v>42010</v>
      </c>
    </row>
    <row r="320" spans="1:12" s="1" customFormat="1" x14ac:dyDescent="0.25">
      <c r="A320" t="s">
        <v>874</v>
      </c>
      <c r="B320" t="s">
        <v>0</v>
      </c>
      <c r="C320" t="s">
        <v>875</v>
      </c>
      <c r="D320" t="s">
        <v>10</v>
      </c>
      <c r="E320">
        <v>2</v>
      </c>
      <c r="F320">
        <v>2</v>
      </c>
      <c r="G320">
        <v>4</v>
      </c>
      <c r="H320">
        <v>1</v>
      </c>
      <c r="I320">
        <v>1</v>
      </c>
      <c r="J320">
        <v>1720800</v>
      </c>
      <c r="K320">
        <v>41883</v>
      </c>
      <c r="L320">
        <f t="shared" si="4"/>
        <v>41973</v>
      </c>
    </row>
    <row r="321" spans="1:12" s="1" customFormat="1" x14ac:dyDescent="0.25">
      <c r="A321" t="s">
        <v>876</v>
      </c>
      <c r="B321" t="s">
        <v>0</v>
      </c>
      <c r="C321" t="s">
        <v>871</v>
      </c>
      <c r="D321" t="s">
        <v>10</v>
      </c>
      <c r="E321">
        <v>2</v>
      </c>
      <c r="F321">
        <v>2</v>
      </c>
      <c r="G321">
        <v>4</v>
      </c>
      <c r="H321">
        <v>1</v>
      </c>
      <c r="I321">
        <v>1</v>
      </c>
      <c r="J321">
        <v>58500</v>
      </c>
      <c r="K321">
        <v>41845</v>
      </c>
      <c r="L321">
        <f t="shared" si="4"/>
        <v>41935</v>
      </c>
    </row>
    <row r="322" spans="1:12" s="1" customFormat="1" x14ac:dyDescent="0.25">
      <c r="A322" t="s">
        <v>768</v>
      </c>
      <c r="B322" t="s">
        <v>0</v>
      </c>
      <c r="C322" t="s">
        <v>769</v>
      </c>
      <c r="D322" t="s">
        <v>10</v>
      </c>
      <c r="E322">
        <v>2</v>
      </c>
      <c r="F322">
        <v>2</v>
      </c>
      <c r="G322">
        <v>4</v>
      </c>
      <c r="H322">
        <v>1</v>
      </c>
      <c r="I322">
        <v>1</v>
      </c>
      <c r="J322">
        <v>5566110</v>
      </c>
      <c r="K322">
        <v>42004</v>
      </c>
      <c r="L322">
        <f t="shared" si="4"/>
        <v>42094</v>
      </c>
    </row>
    <row r="323" spans="1:12" s="1" customFormat="1" x14ac:dyDescent="0.25">
      <c r="A323" t="s">
        <v>737</v>
      </c>
      <c r="B323" t="s">
        <v>738</v>
      </c>
      <c r="C323" t="s">
        <v>739</v>
      </c>
      <c r="D323" t="s">
        <v>10</v>
      </c>
      <c r="E323">
        <v>2</v>
      </c>
      <c r="F323">
        <v>2</v>
      </c>
      <c r="G323">
        <v>4</v>
      </c>
      <c r="H323">
        <v>1</v>
      </c>
      <c r="I323">
        <v>1</v>
      </c>
      <c r="J323">
        <v>308000</v>
      </c>
      <c r="K323">
        <v>41925</v>
      </c>
      <c r="L323">
        <f t="shared" si="4"/>
        <v>42015</v>
      </c>
    </row>
    <row r="324" spans="1:12" s="1" customFormat="1" x14ac:dyDescent="0.25">
      <c r="A324" t="s">
        <v>993</v>
      </c>
      <c r="B324" t="s">
        <v>0</v>
      </c>
      <c r="C324" t="s">
        <v>988</v>
      </c>
      <c r="D324" t="s">
        <v>10</v>
      </c>
      <c r="E324">
        <v>2</v>
      </c>
      <c r="F324">
        <v>2</v>
      </c>
      <c r="G324">
        <v>4</v>
      </c>
      <c r="H324">
        <v>1</v>
      </c>
      <c r="I324">
        <v>1</v>
      </c>
      <c r="J324">
        <v>9295</v>
      </c>
      <c r="K324">
        <v>42066</v>
      </c>
      <c r="L324">
        <f t="shared" si="4"/>
        <v>42156</v>
      </c>
    </row>
    <row r="325" spans="1:12" s="1" customFormat="1" x14ac:dyDescent="0.25">
      <c r="A325" t="s">
        <v>994</v>
      </c>
      <c r="B325" t="s">
        <v>0</v>
      </c>
      <c r="C325" t="s">
        <v>995</v>
      </c>
      <c r="D325" t="s">
        <v>10</v>
      </c>
      <c r="E325">
        <v>2</v>
      </c>
      <c r="F325">
        <v>2</v>
      </c>
      <c r="G325">
        <v>4</v>
      </c>
      <c r="H325">
        <v>1</v>
      </c>
      <c r="I325">
        <v>1</v>
      </c>
      <c r="J325">
        <v>1690</v>
      </c>
      <c r="K325">
        <v>41949</v>
      </c>
      <c r="L325">
        <f t="shared" ref="L325:L388" si="5">+K325+90</f>
        <v>42039</v>
      </c>
    </row>
    <row r="326" spans="1:12" s="1" customFormat="1" x14ac:dyDescent="0.25">
      <c r="A326" t="s">
        <v>996</v>
      </c>
      <c r="B326" t="s">
        <v>0</v>
      </c>
      <c r="C326" t="s">
        <v>731</v>
      </c>
      <c r="D326" t="s">
        <v>10</v>
      </c>
      <c r="E326">
        <v>2</v>
      </c>
      <c r="F326">
        <v>2</v>
      </c>
      <c r="G326">
        <v>4</v>
      </c>
      <c r="H326">
        <v>1</v>
      </c>
      <c r="I326">
        <v>1</v>
      </c>
      <c r="J326">
        <v>830000</v>
      </c>
      <c r="K326">
        <v>41989</v>
      </c>
      <c r="L326">
        <f t="shared" si="5"/>
        <v>42079</v>
      </c>
    </row>
    <row r="327" spans="1:12" s="1" customFormat="1" x14ac:dyDescent="0.25">
      <c r="A327" t="s">
        <v>997</v>
      </c>
      <c r="B327" t="s">
        <v>0</v>
      </c>
      <c r="C327" t="s">
        <v>998</v>
      </c>
      <c r="D327" t="s">
        <v>10</v>
      </c>
      <c r="E327">
        <v>2</v>
      </c>
      <c r="F327">
        <v>2</v>
      </c>
      <c r="G327">
        <v>4</v>
      </c>
      <c r="H327">
        <v>1</v>
      </c>
      <c r="I327">
        <v>1</v>
      </c>
      <c r="J327">
        <v>8181780</v>
      </c>
      <c r="K327">
        <v>42219</v>
      </c>
      <c r="L327">
        <f t="shared" si="5"/>
        <v>42309</v>
      </c>
    </row>
    <row r="328" spans="1:12" s="1" customFormat="1" x14ac:dyDescent="0.25">
      <c r="A328" t="s">
        <v>999</v>
      </c>
      <c r="B328" t="s">
        <v>0</v>
      </c>
      <c r="C328" t="s">
        <v>1000</v>
      </c>
      <c r="D328" t="s">
        <v>10</v>
      </c>
      <c r="E328">
        <v>2</v>
      </c>
      <c r="F328">
        <v>2</v>
      </c>
      <c r="G328">
        <v>4</v>
      </c>
      <c r="H328">
        <v>1</v>
      </c>
      <c r="I328">
        <v>1</v>
      </c>
      <c r="J328">
        <v>53650</v>
      </c>
      <c r="K328">
        <v>41989</v>
      </c>
      <c r="L328">
        <f t="shared" si="5"/>
        <v>42079</v>
      </c>
    </row>
    <row r="329" spans="1:12" s="1" customFormat="1" x14ac:dyDescent="0.25">
      <c r="A329" t="s">
        <v>1001</v>
      </c>
      <c r="B329" t="s">
        <v>0</v>
      </c>
      <c r="C329" t="s">
        <v>731</v>
      </c>
      <c r="D329" t="s">
        <v>10</v>
      </c>
      <c r="E329">
        <v>2</v>
      </c>
      <c r="F329">
        <v>2</v>
      </c>
      <c r="G329">
        <v>4</v>
      </c>
      <c r="H329">
        <v>1</v>
      </c>
      <c r="I329">
        <v>1</v>
      </c>
      <c r="J329">
        <v>247060</v>
      </c>
      <c r="K329">
        <v>41990</v>
      </c>
      <c r="L329">
        <f t="shared" si="5"/>
        <v>42080</v>
      </c>
    </row>
    <row r="330" spans="1:12" s="1" customFormat="1" x14ac:dyDescent="0.25">
      <c r="A330"/>
      <c r="B330" t="s">
        <v>0</v>
      </c>
      <c r="C330" t="s">
        <v>731</v>
      </c>
      <c r="D330" t="s">
        <v>10</v>
      </c>
      <c r="E330">
        <v>2</v>
      </c>
      <c r="F330">
        <v>2</v>
      </c>
      <c r="G330">
        <v>4</v>
      </c>
      <c r="H330">
        <v>1</v>
      </c>
      <c r="I330">
        <v>1</v>
      </c>
      <c r="J330">
        <v>77800</v>
      </c>
      <c r="K330">
        <v>41990</v>
      </c>
      <c r="L330">
        <f t="shared" si="5"/>
        <v>42080</v>
      </c>
    </row>
    <row r="331" spans="1:12" s="1" customFormat="1" x14ac:dyDescent="0.25">
      <c r="A331" t="s">
        <v>986</v>
      </c>
      <c r="B331" t="s">
        <v>0</v>
      </c>
      <c r="C331" t="s">
        <v>731</v>
      </c>
      <c r="D331" t="s">
        <v>10</v>
      </c>
      <c r="E331">
        <v>2</v>
      </c>
      <c r="F331">
        <v>2</v>
      </c>
      <c r="G331">
        <v>4</v>
      </c>
      <c r="H331">
        <v>1</v>
      </c>
      <c r="I331">
        <v>1</v>
      </c>
      <c r="J331">
        <v>11531.34</v>
      </c>
      <c r="K331">
        <v>41989</v>
      </c>
      <c r="L331">
        <f t="shared" si="5"/>
        <v>42079</v>
      </c>
    </row>
    <row r="332" spans="1:12" s="1" customFormat="1" x14ac:dyDescent="0.25">
      <c r="A332" t="s">
        <v>1002</v>
      </c>
      <c r="B332" t="s">
        <v>0</v>
      </c>
      <c r="C332" t="s">
        <v>731</v>
      </c>
      <c r="D332" t="s">
        <v>10</v>
      </c>
      <c r="E332">
        <v>2</v>
      </c>
      <c r="F332">
        <v>2</v>
      </c>
      <c r="G332">
        <v>4</v>
      </c>
      <c r="H332">
        <v>1</v>
      </c>
      <c r="I332">
        <v>1</v>
      </c>
      <c r="J332">
        <v>31600</v>
      </c>
      <c r="K332">
        <v>41943</v>
      </c>
      <c r="L332">
        <f t="shared" si="5"/>
        <v>42033</v>
      </c>
    </row>
    <row r="333" spans="1:12" s="1" customFormat="1" x14ac:dyDescent="0.25">
      <c r="A333" t="s">
        <v>989</v>
      </c>
      <c r="B333" t="s">
        <v>0</v>
      </c>
      <c r="C333" t="s">
        <v>990</v>
      </c>
      <c r="D333" t="s">
        <v>10</v>
      </c>
      <c r="E333">
        <v>2</v>
      </c>
      <c r="F333">
        <v>2</v>
      </c>
      <c r="G333">
        <v>4</v>
      </c>
      <c r="H333">
        <v>1</v>
      </c>
      <c r="I333">
        <v>1</v>
      </c>
      <c r="J333">
        <v>96790</v>
      </c>
      <c r="K333">
        <v>41989</v>
      </c>
      <c r="L333">
        <f t="shared" si="5"/>
        <v>42079</v>
      </c>
    </row>
    <row r="334" spans="1:12" s="1" customFormat="1" x14ac:dyDescent="0.25">
      <c r="A334"/>
      <c r="B334" t="s">
        <v>0</v>
      </c>
      <c r="C334" t="s">
        <v>731</v>
      </c>
      <c r="D334" t="s">
        <v>10</v>
      </c>
      <c r="E334">
        <v>2</v>
      </c>
      <c r="F334">
        <v>2</v>
      </c>
      <c r="G334">
        <v>4</v>
      </c>
      <c r="H334">
        <v>1</v>
      </c>
      <c r="I334">
        <v>1</v>
      </c>
      <c r="J334">
        <v>109700</v>
      </c>
      <c r="K334">
        <v>41946</v>
      </c>
      <c r="L334">
        <f t="shared" si="5"/>
        <v>42036</v>
      </c>
    </row>
    <row r="335" spans="1:12" s="1" customFormat="1" x14ac:dyDescent="0.25">
      <c r="A335" t="s">
        <v>1002</v>
      </c>
      <c r="B335" t="s">
        <v>0</v>
      </c>
      <c r="C335" t="s">
        <v>731</v>
      </c>
      <c r="D335" t="s">
        <v>10</v>
      </c>
      <c r="E335">
        <v>2</v>
      </c>
      <c r="F335">
        <v>2</v>
      </c>
      <c r="G335">
        <v>4</v>
      </c>
      <c r="H335">
        <v>1</v>
      </c>
      <c r="I335">
        <v>1</v>
      </c>
      <c r="J335">
        <v>76750</v>
      </c>
      <c r="K335">
        <v>41989</v>
      </c>
      <c r="L335">
        <f t="shared" si="5"/>
        <v>42079</v>
      </c>
    </row>
    <row r="336" spans="1:12" s="1" customFormat="1" x14ac:dyDescent="0.25">
      <c r="A336" t="s">
        <v>1003</v>
      </c>
      <c r="B336" t="s">
        <v>0</v>
      </c>
      <c r="C336" t="s">
        <v>731</v>
      </c>
      <c r="D336" t="s">
        <v>10</v>
      </c>
      <c r="E336">
        <v>2</v>
      </c>
      <c r="F336">
        <v>2</v>
      </c>
      <c r="G336">
        <v>4</v>
      </c>
      <c r="H336">
        <v>1</v>
      </c>
      <c r="I336">
        <v>1</v>
      </c>
      <c r="J336">
        <v>1997690</v>
      </c>
      <c r="K336">
        <v>41989</v>
      </c>
      <c r="L336">
        <f t="shared" si="5"/>
        <v>42079</v>
      </c>
    </row>
    <row r="337" spans="1:12" s="1" customFormat="1" x14ac:dyDescent="0.25">
      <c r="A337" t="s">
        <v>1004</v>
      </c>
      <c r="B337" t="s">
        <v>1005</v>
      </c>
      <c r="C337" t="s">
        <v>731</v>
      </c>
      <c r="D337" t="s">
        <v>10</v>
      </c>
      <c r="E337">
        <v>2</v>
      </c>
      <c r="F337">
        <v>2</v>
      </c>
      <c r="G337">
        <v>4</v>
      </c>
      <c r="H337">
        <v>1</v>
      </c>
      <c r="I337">
        <v>1</v>
      </c>
      <c r="J337">
        <v>547700</v>
      </c>
      <c r="K337">
        <v>41925</v>
      </c>
      <c r="L337">
        <f t="shared" si="5"/>
        <v>42015</v>
      </c>
    </row>
    <row r="338" spans="1:12" s="1" customFormat="1" x14ac:dyDescent="0.25">
      <c r="A338" t="s">
        <v>1006</v>
      </c>
      <c r="B338" t="s">
        <v>0</v>
      </c>
      <c r="C338" t="s">
        <v>1007</v>
      </c>
      <c r="D338" t="s">
        <v>10</v>
      </c>
      <c r="E338">
        <v>2</v>
      </c>
      <c r="F338">
        <v>2</v>
      </c>
      <c r="G338">
        <v>4</v>
      </c>
      <c r="H338">
        <v>1</v>
      </c>
      <c r="I338">
        <v>1</v>
      </c>
      <c r="J338">
        <v>2393100</v>
      </c>
      <c r="K338">
        <v>42165</v>
      </c>
      <c r="L338">
        <f t="shared" si="5"/>
        <v>42255</v>
      </c>
    </row>
    <row r="339" spans="1:12" s="1" customFormat="1" x14ac:dyDescent="0.25">
      <c r="A339" t="s">
        <v>1008</v>
      </c>
      <c r="B339" t="s">
        <v>0</v>
      </c>
      <c r="C339" t="s">
        <v>731</v>
      </c>
      <c r="D339" t="s">
        <v>10</v>
      </c>
      <c r="E339">
        <v>2</v>
      </c>
      <c r="F339">
        <v>2</v>
      </c>
      <c r="G339">
        <v>4</v>
      </c>
      <c r="H339">
        <v>1</v>
      </c>
      <c r="I339">
        <v>1</v>
      </c>
      <c r="J339">
        <v>198500</v>
      </c>
      <c r="K339">
        <v>41989</v>
      </c>
      <c r="L339">
        <f t="shared" si="5"/>
        <v>42079</v>
      </c>
    </row>
    <row r="340" spans="1:12" s="1" customFormat="1" x14ac:dyDescent="0.25">
      <c r="A340" t="s">
        <v>1009</v>
      </c>
      <c r="B340" t="s">
        <v>0</v>
      </c>
      <c r="C340" t="s">
        <v>1007</v>
      </c>
      <c r="D340" t="s">
        <v>10</v>
      </c>
      <c r="E340">
        <v>2</v>
      </c>
      <c r="F340">
        <v>2</v>
      </c>
      <c r="G340">
        <v>4</v>
      </c>
      <c r="H340">
        <v>1</v>
      </c>
      <c r="I340">
        <v>1</v>
      </c>
      <c r="J340">
        <v>625000</v>
      </c>
      <c r="K340">
        <v>41989</v>
      </c>
      <c r="L340">
        <f t="shared" si="5"/>
        <v>42079</v>
      </c>
    </row>
    <row r="341" spans="1:12" s="1" customFormat="1" x14ac:dyDescent="0.25">
      <c r="A341" t="s">
        <v>1014</v>
      </c>
      <c r="B341" t="s">
        <v>0</v>
      </c>
      <c r="C341" t="s">
        <v>731</v>
      </c>
      <c r="D341" t="s">
        <v>10</v>
      </c>
      <c r="E341">
        <v>2</v>
      </c>
      <c r="F341">
        <v>2</v>
      </c>
      <c r="G341">
        <v>4</v>
      </c>
      <c r="H341">
        <v>1</v>
      </c>
      <c r="I341">
        <v>1</v>
      </c>
      <c r="J341">
        <v>148400</v>
      </c>
      <c r="K341">
        <v>41990</v>
      </c>
      <c r="L341">
        <f t="shared" si="5"/>
        <v>42080</v>
      </c>
    </row>
    <row r="342" spans="1:12" s="1" customFormat="1" x14ac:dyDescent="0.25">
      <c r="A342" t="s">
        <v>1313</v>
      </c>
      <c r="B342" t="s">
        <v>0</v>
      </c>
      <c r="C342" t="s">
        <v>731</v>
      </c>
      <c r="D342" t="s">
        <v>10</v>
      </c>
      <c r="E342">
        <v>2</v>
      </c>
      <c r="F342">
        <v>2</v>
      </c>
      <c r="G342">
        <v>4</v>
      </c>
      <c r="H342">
        <v>1</v>
      </c>
      <c r="I342">
        <v>1</v>
      </c>
      <c r="J342">
        <v>2856000</v>
      </c>
      <c r="K342">
        <v>43062</v>
      </c>
      <c r="L342">
        <f t="shared" si="5"/>
        <v>43152</v>
      </c>
    </row>
    <row r="343" spans="1:12" s="1" customFormat="1" x14ac:dyDescent="0.25">
      <c r="A343" t="s">
        <v>1010</v>
      </c>
      <c r="B343" t="s">
        <v>0</v>
      </c>
      <c r="C343" t="s">
        <v>1011</v>
      </c>
      <c r="D343" t="s">
        <v>10</v>
      </c>
      <c r="E343">
        <v>2</v>
      </c>
      <c r="F343">
        <v>2</v>
      </c>
      <c r="G343">
        <v>4</v>
      </c>
      <c r="H343">
        <v>1</v>
      </c>
      <c r="I343">
        <v>1</v>
      </c>
      <c r="J343">
        <v>1019000</v>
      </c>
      <c r="K343">
        <v>41989</v>
      </c>
      <c r="L343">
        <f t="shared" si="5"/>
        <v>42079</v>
      </c>
    </row>
    <row r="344" spans="1:12" s="1" customFormat="1" x14ac:dyDescent="0.25">
      <c r="A344" t="s">
        <v>1012</v>
      </c>
      <c r="B344" t="s">
        <v>0</v>
      </c>
      <c r="C344" t="s">
        <v>731</v>
      </c>
      <c r="D344" t="s">
        <v>10</v>
      </c>
      <c r="E344">
        <v>2</v>
      </c>
      <c r="F344">
        <v>2</v>
      </c>
      <c r="G344">
        <v>4</v>
      </c>
      <c r="H344">
        <v>1</v>
      </c>
      <c r="I344">
        <v>1</v>
      </c>
      <c r="J344">
        <v>427840</v>
      </c>
      <c r="K344">
        <v>43086</v>
      </c>
      <c r="L344">
        <f t="shared" si="5"/>
        <v>43176</v>
      </c>
    </row>
    <row r="345" spans="1:12" x14ac:dyDescent="0.25">
      <c r="A345" t="s">
        <v>487</v>
      </c>
      <c r="B345" t="s">
        <v>99</v>
      </c>
      <c r="D345" t="s">
        <v>10</v>
      </c>
      <c r="E345">
        <v>2</v>
      </c>
      <c r="F345">
        <v>2</v>
      </c>
      <c r="G345">
        <v>4</v>
      </c>
      <c r="H345">
        <v>1</v>
      </c>
      <c r="I345">
        <v>1</v>
      </c>
      <c r="J345">
        <v>53166.91</v>
      </c>
      <c r="K345">
        <v>42340</v>
      </c>
      <c r="L345">
        <f t="shared" si="5"/>
        <v>42430</v>
      </c>
    </row>
    <row r="346" spans="1:12" x14ac:dyDescent="0.25">
      <c r="B346" t="s">
        <v>101</v>
      </c>
      <c r="D346" t="s">
        <v>4</v>
      </c>
      <c r="E346">
        <v>2</v>
      </c>
      <c r="F346">
        <v>2</v>
      </c>
      <c r="G346">
        <v>4</v>
      </c>
      <c r="H346">
        <v>2</v>
      </c>
      <c r="I346">
        <v>1</v>
      </c>
      <c r="J346">
        <f>SUM(J347:J355)</f>
        <v>2603965.14</v>
      </c>
    </row>
    <row r="347" spans="1:12" s="1" customFormat="1" x14ac:dyDescent="0.25">
      <c r="A347" t="s">
        <v>561</v>
      </c>
      <c r="B347" t="s">
        <v>102</v>
      </c>
      <c r="C347" t="s">
        <v>562</v>
      </c>
      <c r="D347" t="s">
        <v>10</v>
      </c>
      <c r="E347">
        <v>2</v>
      </c>
      <c r="F347">
        <v>2</v>
      </c>
      <c r="G347">
        <v>4</v>
      </c>
      <c r="H347">
        <v>2</v>
      </c>
      <c r="I347">
        <v>1</v>
      </c>
      <c r="J347">
        <v>15000</v>
      </c>
      <c r="K347">
        <v>42444</v>
      </c>
      <c r="L347">
        <f t="shared" si="5"/>
        <v>42534</v>
      </c>
    </row>
    <row r="348" spans="1:12" x14ac:dyDescent="0.25">
      <c r="A348" t="s">
        <v>563</v>
      </c>
      <c r="B348" t="s">
        <v>103</v>
      </c>
      <c r="D348" t="s">
        <v>10</v>
      </c>
      <c r="E348">
        <v>2</v>
      </c>
      <c r="F348">
        <v>2</v>
      </c>
      <c r="G348">
        <v>4</v>
      </c>
      <c r="H348">
        <v>2</v>
      </c>
      <c r="I348">
        <v>1</v>
      </c>
      <c r="J348">
        <f>800*1.18</f>
        <v>944</v>
      </c>
      <c r="K348">
        <v>41672</v>
      </c>
      <c r="L348">
        <f t="shared" si="5"/>
        <v>41762</v>
      </c>
    </row>
    <row r="349" spans="1:12" x14ac:dyDescent="0.25">
      <c r="A349" t="s">
        <v>917</v>
      </c>
      <c r="B349" t="s">
        <v>103</v>
      </c>
      <c r="D349" t="s">
        <v>10</v>
      </c>
      <c r="E349">
        <v>2</v>
      </c>
      <c r="F349">
        <v>2</v>
      </c>
      <c r="G349">
        <v>4</v>
      </c>
      <c r="H349">
        <v>2</v>
      </c>
      <c r="I349">
        <v>1</v>
      </c>
      <c r="J349">
        <v>103934.39999999999</v>
      </c>
      <c r="K349">
        <v>41925</v>
      </c>
      <c r="L349">
        <f t="shared" si="5"/>
        <v>42015</v>
      </c>
    </row>
    <row r="350" spans="1:12" x14ac:dyDescent="0.25">
      <c r="A350" t="s">
        <v>745</v>
      </c>
      <c r="B350" t="s">
        <v>0</v>
      </c>
      <c r="C350" t="s">
        <v>744</v>
      </c>
      <c r="D350" t="s">
        <v>10</v>
      </c>
      <c r="E350">
        <v>2</v>
      </c>
      <c r="F350">
        <v>2</v>
      </c>
      <c r="G350">
        <v>4</v>
      </c>
      <c r="H350">
        <v>1</v>
      </c>
      <c r="I350">
        <v>1</v>
      </c>
      <c r="J350">
        <v>2112000</v>
      </c>
      <c r="K350">
        <v>41988</v>
      </c>
      <c r="L350">
        <f t="shared" si="5"/>
        <v>42078</v>
      </c>
    </row>
    <row r="351" spans="1:12" x14ac:dyDescent="0.25">
      <c r="A351" t="s">
        <v>740</v>
      </c>
      <c r="B351" t="s">
        <v>29</v>
      </c>
      <c r="D351" t="s">
        <v>10</v>
      </c>
      <c r="E351">
        <v>2</v>
      </c>
      <c r="F351">
        <v>2</v>
      </c>
      <c r="G351">
        <v>4</v>
      </c>
      <c r="H351">
        <v>2</v>
      </c>
      <c r="I351">
        <v>1</v>
      </c>
      <c r="J351">
        <v>700</v>
      </c>
      <c r="K351">
        <v>42152</v>
      </c>
      <c r="L351">
        <f t="shared" si="5"/>
        <v>42242</v>
      </c>
    </row>
    <row r="352" spans="1:12" x14ac:dyDescent="0.25">
      <c r="A352" t="s">
        <v>1081</v>
      </c>
      <c r="B352" t="s">
        <v>29</v>
      </c>
      <c r="C352" t="s">
        <v>980</v>
      </c>
      <c r="D352" t="s">
        <v>10</v>
      </c>
      <c r="E352">
        <v>2</v>
      </c>
      <c r="F352">
        <v>2</v>
      </c>
      <c r="G352">
        <v>4</v>
      </c>
      <c r="H352">
        <v>2</v>
      </c>
      <c r="I352">
        <v>1</v>
      </c>
      <c r="J352">
        <f>2000*1.18</f>
        <v>2360</v>
      </c>
      <c r="K352">
        <v>42166</v>
      </c>
      <c r="L352">
        <f t="shared" si="5"/>
        <v>42256</v>
      </c>
    </row>
    <row r="353" spans="1:12" x14ac:dyDescent="0.25">
      <c r="A353" t="s">
        <v>564</v>
      </c>
      <c r="B353" t="s">
        <v>102</v>
      </c>
      <c r="C353" t="s">
        <v>562</v>
      </c>
      <c r="D353" t="s">
        <v>10</v>
      </c>
      <c r="E353">
        <v>2</v>
      </c>
      <c r="F353">
        <v>2</v>
      </c>
      <c r="G353">
        <v>4</v>
      </c>
      <c r="H353">
        <v>2</v>
      </c>
      <c r="I353">
        <v>1</v>
      </c>
      <c r="J353">
        <v>364000</v>
      </c>
      <c r="K353">
        <v>42444</v>
      </c>
      <c r="L353">
        <f t="shared" si="5"/>
        <v>42534</v>
      </c>
    </row>
    <row r="354" spans="1:12" x14ac:dyDescent="0.25">
      <c r="A354" t="s">
        <v>915</v>
      </c>
      <c r="B354" t="s">
        <v>104</v>
      </c>
      <c r="D354" t="s">
        <v>10</v>
      </c>
      <c r="E354">
        <v>2</v>
      </c>
      <c r="F354">
        <v>2</v>
      </c>
      <c r="G354">
        <v>4</v>
      </c>
      <c r="H354">
        <v>2</v>
      </c>
      <c r="I354">
        <v>1</v>
      </c>
      <c r="J354">
        <v>4436.74</v>
      </c>
      <c r="K354">
        <v>42458</v>
      </c>
      <c r="L354">
        <f t="shared" si="5"/>
        <v>42548</v>
      </c>
    </row>
    <row r="355" spans="1:12" x14ac:dyDescent="0.25">
      <c r="A355" t="s">
        <v>916</v>
      </c>
      <c r="B355" t="s">
        <v>105</v>
      </c>
      <c r="D355" t="s">
        <v>10</v>
      </c>
      <c r="E355">
        <v>2</v>
      </c>
      <c r="F355">
        <v>2</v>
      </c>
      <c r="G355">
        <v>4</v>
      </c>
      <c r="H355">
        <v>2</v>
      </c>
      <c r="I355">
        <v>1</v>
      </c>
      <c r="J355">
        <f>500*1.18</f>
        <v>590</v>
      </c>
      <c r="K355">
        <v>42493</v>
      </c>
      <c r="L355">
        <f t="shared" si="5"/>
        <v>42583</v>
      </c>
    </row>
    <row r="356" spans="1:12" x14ac:dyDescent="0.25">
      <c r="B356" t="s">
        <v>110</v>
      </c>
      <c r="D356" t="s">
        <v>4</v>
      </c>
      <c r="E356">
        <v>2</v>
      </c>
      <c r="F356">
        <v>2</v>
      </c>
      <c r="G356">
        <v>5</v>
      </c>
      <c r="H356">
        <v>1</v>
      </c>
      <c r="I356">
        <v>1</v>
      </c>
      <c r="J356">
        <f>SUM(J357:J361)</f>
        <v>2609230.9099999997</v>
      </c>
    </row>
    <row r="357" spans="1:12" s="3" customFormat="1" x14ac:dyDescent="0.25">
      <c r="A357" t="s">
        <v>797</v>
      </c>
      <c r="B357" t="s">
        <v>798</v>
      </c>
      <c r="C357" t="s">
        <v>799</v>
      </c>
      <c r="D357" t="s">
        <v>10</v>
      </c>
      <c r="E357">
        <v>2</v>
      </c>
      <c r="F357">
        <v>2</v>
      </c>
      <c r="G357">
        <v>5</v>
      </c>
      <c r="H357">
        <v>1</v>
      </c>
      <c r="I357">
        <v>1</v>
      </c>
      <c r="J357">
        <v>37957.300000000003</v>
      </c>
      <c r="K357">
        <v>42209</v>
      </c>
      <c r="L357">
        <f t="shared" si="5"/>
        <v>42299</v>
      </c>
    </row>
    <row r="358" spans="1:12" s="3" customFormat="1" x14ac:dyDescent="0.25">
      <c r="A358" t="s">
        <v>490</v>
      </c>
      <c r="B358" t="s">
        <v>1155</v>
      </c>
      <c r="C358" t="s">
        <v>1156</v>
      </c>
      <c r="D358" t="s">
        <v>10</v>
      </c>
      <c r="E358">
        <v>2</v>
      </c>
      <c r="F358">
        <v>2</v>
      </c>
      <c r="G358">
        <v>5</v>
      </c>
      <c r="H358">
        <v>1</v>
      </c>
      <c r="I358">
        <v>1</v>
      </c>
      <c r="J358">
        <v>413000</v>
      </c>
      <c r="K358">
        <v>43010</v>
      </c>
      <c r="L358">
        <f t="shared" si="5"/>
        <v>43100</v>
      </c>
    </row>
    <row r="359" spans="1:12" s="3" customFormat="1" x14ac:dyDescent="0.25">
      <c r="A359" t="s">
        <v>1159</v>
      </c>
      <c r="B359" t="s">
        <v>1155</v>
      </c>
      <c r="C359" t="s">
        <v>1156</v>
      </c>
      <c r="D359" t="s">
        <v>10</v>
      </c>
      <c r="E359">
        <v>2</v>
      </c>
      <c r="F359">
        <v>2</v>
      </c>
      <c r="G359">
        <v>5</v>
      </c>
      <c r="H359">
        <v>1</v>
      </c>
      <c r="I359">
        <v>1</v>
      </c>
      <c r="J359">
        <v>1858500</v>
      </c>
      <c r="K359">
        <v>43010</v>
      </c>
      <c r="L359">
        <f t="shared" si="5"/>
        <v>43100</v>
      </c>
    </row>
    <row r="360" spans="1:12" s="3" customFormat="1" x14ac:dyDescent="0.25">
      <c r="A360" t="s">
        <v>1154</v>
      </c>
      <c r="B360" t="s">
        <v>1155</v>
      </c>
      <c r="C360" t="s">
        <v>1156</v>
      </c>
      <c r="D360" t="s">
        <v>10</v>
      </c>
      <c r="E360">
        <v>2</v>
      </c>
      <c r="F360">
        <v>2</v>
      </c>
      <c r="G360">
        <v>5</v>
      </c>
      <c r="H360">
        <v>1</v>
      </c>
      <c r="I360">
        <v>1</v>
      </c>
      <c r="J360">
        <v>206500</v>
      </c>
      <c r="K360">
        <v>43010</v>
      </c>
      <c r="L360">
        <f t="shared" si="5"/>
        <v>43100</v>
      </c>
    </row>
    <row r="361" spans="1:12" x14ac:dyDescent="0.25">
      <c r="A361" t="s">
        <v>903</v>
      </c>
      <c r="B361" t="s">
        <v>111</v>
      </c>
      <c r="C361" t="s">
        <v>799</v>
      </c>
      <c r="D361" t="s">
        <v>10</v>
      </c>
      <c r="E361">
        <v>2</v>
      </c>
      <c r="F361">
        <v>2</v>
      </c>
      <c r="G361">
        <v>5</v>
      </c>
      <c r="H361">
        <v>1</v>
      </c>
      <c r="I361">
        <v>1</v>
      </c>
      <c r="J361">
        <v>93273.61</v>
      </c>
      <c r="K361">
        <v>42759</v>
      </c>
      <c r="L361">
        <f t="shared" si="5"/>
        <v>42849</v>
      </c>
    </row>
    <row r="362" spans="1:12" x14ac:dyDescent="0.25">
      <c r="B362" t="s">
        <v>333</v>
      </c>
      <c r="D362" t="s">
        <v>4</v>
      </c>
      <c r="E362">
        <v>2</v>
      </c>
      <c r="F362">
        <v>2</v>
      </c>
      <c r="G362">
        <v>5</v>
      </c>
      <c r="H362">
        <v>4</v>
      </c>
      <c r="I362">
        <v>1</v>
      </c>
      <c r="J362">
        <f>SUM(J363:J381)</f>
        <v>8857830.620000001</v>
      </c>
    </row>
    <row r="363" spans="1:12" x14ac:dyDescent="0.25">
      <c r="A363" t="s">
        <v>928</v>
      </c>
      <c r="B363" t="s">
        <v>107</v>
      </c>
      <c r="C363" t="s">
        <v>942</v>
      </c>
      <c r="D363" t="s">
        <v>10</v>
      </c>
      <c r="E363">
        <v>2</v>
      </c>
      <c r="F363">
        <v>2</v>
      </c>
      <c r="G363">
        <v>5</v>
      </c>
      <c r="H363">
        <v>4</v>
      </c>
      <c r="I363">
        <v>1</v>
      </c>
      <c r="J363">
        <v>85500</v>
      </c>
      <c r="K363">
        <v>42759</v>
      </c>
      <c r="L363">
        <f t="shared" si="5"/>
        <v>42849</v>
      </c>
    </row>
    <row r="364" spans="1:12" x14ac:dyDescent="0.25">
      <c r="A364" t="s">
        <v>941</v>
      </c>
      <c r="B364" t="s">
        <v>107</v>
      </c>
      <c r="C364" t="s">
        <v>942</v>
      </c>
      <c r="D364" t="s">
        <v>10</v>
      </c>
      <c r="E364">
        <v>2</v>
      </c>
      <c r="F364">
        <v>2</v>
      </c>
      <c r="G364">
        <v>5</v>
      </c>
      <c r="H364">
        <v>4</v>
      </c>
      <c r="I364">
        <v>1</v>
      </c>
      <c r="J364">
        <v>226560</v>
      </c>
      <c r="K364">
        <v>42759</v>
      </c>
      <c r="L364">
        <f t="shared" si="5"/>
        <v>42849</v>
      </c>
    </row>
    <row r="365" spans="1:12" x14ac:dyDescent="0.25">
      <c r="A365" t="s">
        <v>565</v>
      </c>
      <c r="B365" t="s">
        <v>112</v>
      </c>
      <c r="C365" t="s">
        <v>566</v>
      </c>
      <c r="D365" t="s">
        <v>10</v>
      </c>
      <c r="E365">
        <v>2</v>
      </c>
      <c r="F365">
        <v>2</v>
      </c>
      <c r="G365">
        <v>5</v>
      </c>
      <c r="H365">
        <v>4</v>
      </c>
      <c r="I365">
        <v>1</v>
      </c>
      <c r="J365">
        <v>77242.960000000006</v>
      </c>
      <c r="K365">
        <v>42567</v>
      </c>
      <c r="L365">
        <f t="shared" si="5"/>
        <v>42657</v>
      </c>
    </row>
    <row r="366" spans="1:12" x14ac:dyDescent="0.25">
      <c r="A366" t="s">
        <v>567</v>
      </c>
      <c r="B366" t="s">
        <v>112</v>
      </c>
      <c r="C366" t="s">
        <v>566</v>
      </c>
      <c r="D366" t="s">
        <v>10</v>
      </c>
      <c r="E366">
        <v>2</v>
      </c>
      <c r="F366">
        <v>2</v>
      </c>
      <c r="G366">
        <v>5</v>
      </c>
      <c r="H366">
        <v>4</v>
      </c>
      <c r="I366">
        <v>1</v>
      </c>
      <c r="J366">
        <v>243963.35</v>
      </c>
      <c r="K366">
        <v>42437</v>
      </c>
      <c r="L366">
        <f t="shared" si="5"/>
        <v>42527</v>
      </c>
    </row>
    <row r="367" spans="1:12" x14ac:dyDescent="0.25">
      <c r="A367" t="s">
        <v>568</v>
      </c>
      <c r="B367" t="s">
        <v>102</v>
      </c>
      <c r="C367" t="s">
        <v>562</v>
      </c>
      <c r="D367" t="s">
        <v>10</v>
      </c>
      <c r="E367">
        <v>2</v>
      </c>
      <c r="F367">
        <v>2</v>
      </c>
      <c r="G367">
        <v>5</v>
      </c>
      <c r="H367">
        <v>4</v>
      </c>
      <c r="I367">
        <v>1</v>
      </c>
      <c r="J367">
        <v>84000</v>
      </c>
      <c r="K367">
        <v>42439</v>
      </c>
      <c r="L367">
        <f t="shared" si="5"/>
        <v>42529</v>
      </c>
    </row>
    <row r="368" spans="1:12" x14ac:dyDescent="0.25">
      <c r="A368" t="s">
        <v>569</v>
      </c>
      <c r="B368" t="s">
        <v>102</v>
      </c>
      <c r="C368" t="s">
        <v>562</v>
      </c>
      <c r="D368" t="s">
        <v>10</v>
      </c>
      <c r="E368">
        <v>2</v>
      </c>
      <c r="F368">
        <v>2</v>
      </c>
      <c r="G368">
        <v>5</v>
      </c>
      <c r="H368">
        <v>4</v>
      </c>
      <c r="I368">
        <v>1</v>
      </c>
      <c r="J368">
        <v>326400</v>
      </c>
      <c r="K368">
        <v>42444</v>
      </c>
      <c r="L368">
        <f t="shared" si="5"/>
        <v>42534</v>
      </c>
    </row>
    <row r="369" spans="1:12" x14ac:dyDescent="0.25">
      <c r="A369" t="s">
        <v>1160</v>
      </c>
      <c r="B369" t="s">
        <v>102</v>
      </c>
      <c r="C369" t="s">
        <v>562</v>
      </c>
      <c r="D369" t="s">
        <v>10</v>
      </c>
      <c r="E369">
        <v>2</v>
      </c>
      <c r="F369">
        <v>2</v>
      </c>
      <c r="G369">
        <v>5</v>
      </c>
      <c r="H369">
        <v>4</v>
      </c>
      <c r="I369">
        <v>1</v>
      </c>
      <c r="J369">
        <v>384000</v>
      </c>
      <c r="K369">
        <v>42444</v>
      </c>
      <c r="L369">
        <f t="shared" si="5"/>
        <v>42534</v>
      </c>
    </row>
    <row r="370" spans="1:12" x14ac:dyDescent="0.25">
      <c r="A370" t="s">
        <v>456</v>
      </c>
      <c r="B370" t="s">
        <v>102</v>
      </c>
      <c r="C370" t="s">
        <v>562</v>
      </c>
      <c r="D370" t="s">
        <v>10</v>
      </c>
      <c r="E370">
        <v>2</v>
      </c>
      <c r="F370">
        <v>2</v>
      </c>
      <c r="G370">
        <v>5</v>
      </c>
      <c r="H370">
        <v>4</v>
      </c>
      <c r="I370">
        <v>1</v>
      </c>
      <c r="J370">
        <v>340000</v>
      </c>
      <c r="K370">
        <v>42444</v>
      </c>
      <c r="L370">
        <f t="shared" si="5"/>
        <v>42534</v>
      </c>
    </row>
    <row r="371" spans="1:12" x14ac:dyDescent="0.25">
      <c r="A371" t="s">
        <v>1030</v>
      </c>
      <c r="B371" t="s">
        <v>102</v>
      </c>
      <c r="C371" t="s">
        <v>562</v>
      </c>
      <c r="D371" t="s">
        <v>10</v>
      </c>
      <c r="E371">
        <v>2</v>
      </c>
      <c r="F371">
        <v>2</v>
      </c>
      <c r="G371">
        <v>5</v>
      </c>
      <c r="H371">
        <v>4</v>
      </c>
      <c r="I371">
        <v>1</v>
      </c>
      <c r="J371">
        <v>432000</v>
      </c>
      <c r="K371">
        <v>42759</v>
      </c>
      <c r="L371">
        <f t="shared" si="5"/>
        <v>42849</v>
      </c>
    </row>
    <row r="372" spans="1:12" x14ac:dyDescent="0.25">
      <c r="A372" t="s">
        <v>570</v>
      </c>
      <c r="B372" t="s">
        <v>102</v>
      </c>
      <c r="C372" t="s">
        <v>562</v>
      </c>
      <c r="D372" t="s">
        <v>10</v>
      </c>
      <c r="E372">
        <v>2</v>
      </c>
      <c r="F372">
        <v>2</v>
      </c>
      <c r="G372">
        <v>5</v>
      </c>
      <c r="H372">
        <v>4</v>
      </c>
      <c r="I372">
        <v>1</v>
      </c>
      <c r="J372">
        <v>23000</v>
      </c>
      <c r="K372">
        <v>42411</v>
      </c>
      <c r="L372">
        <f t="shared" si="5"/>
        <v>42501</v>
      </c>
    </row>
    <row r="373" spans="1:12" x14ac:dyDescent="0.25">
      <c r="A373" t="s">
        <v>1165</v>
      </c>
      <c r="B373" t="s">
        <v>306</v>
      </c>
      <c r="C373" t="s">
        <v>572</v>
      </c>
      <c r="D373" t="s">
        <v>10</v>
      </c>
      <c r="E373">
        <v>2</v>
      </c>
      <c r="F373">
        <v>2</v>
      </c>
      <c r="G373">
        <v>5</v>
      </c>
      <c r="H373">
        <v>4</v>
      </c>
      <c r="I373">
        <v>1</v>
      </c>
      <c r="J373">
        <v>110684</v>
      </c>
      <c r="K373">
        <v>43057</v>
      </c>
      <c r="L373">
        <f t="shared" si="5"/>
        <v>43147</v>
      </c>
    </row>
    <row r="374" spans="1:12" x14ac:dyDescent="0.25">
      <c r="A374" t="s">
        <v>571</v>
      </c>
      <c r="B374" t="s">
        <v>306</v>
      </c>
      <c r="C374" t="s">
        <v>572</v>
      </c>
      <c r="D374" t="s">
        <v>10</v>
      </c>
      <c r="E374">
        <v>2</v>
      </c>
      <c r="F374">
        <v>2</v>
      </c>
      <c r="G374">
        <v>5</v>
      </c>
      <c r="H374">
        <v>4</v>
      </c>
      <c r="I374">
        <v>1</v>
      </c>
      <c r="J374">
        <v>160316.84</v>
      </c>
      <c r="K374">
        <v>42705</v>
      </c>
      <c r="L374">
        <f t="shared" si="5"/>
        <v>42795</v>
      </c>
    </row>
    <row r="375" spans="1:12" x14ac:dyDescent="0.25">
      <c r="A375" t="s">
        <v>573</v>
      </c>
      <c r="B375" t="s">
        <v>112</v>
      </c>
      <c r="C375" t="s">
        <v>566</v>
      </c>
      <c r="D375" t="s">
        <v>10</v>
      </c>
      <c r="E375">
        <v>2</v>
      </c>
      <c r="F375">
        <v>2</v>
      </c>
      <c r="G375">
        <v>5</v>
      </c>
      <c r="H375">
        <v>4</v>
      </c>
      <c r="I375">
        <v>1</v>
      </c>
      <c r="J375">
        <v>77242.960000000006</v>
      </c>
      <c r="K375">
        <v>42445</v>
      </c>
      <c r="L375">
        <f t="shared" si="5"/>
        <v>42535</v>
      </c>
    </row>
    <row r="376" spans="1:12" x14ac:dyDescent="0.25">
      <c r="A376" t="s">
        <v>961</v>
      </c>
      <c r="B376" t="s">
        <v>392</v>
      </c>
      <c r="C376" t="s">
        <v>566</v>
      </c>
      <c r="D376" t="s">
        <v>10</v>
      </c>
      <c r="E376">
        <v>2</v>
      </c>
      <c r="F376">
        <v>2</v>
      </c>
      <c r="G376">
        <v>5</v>
      </c>
      <c r="H376">
        <v>4</v>
      </c>
      <c r="I376">
        <v>1</v>
      </c>
      <c r="J376">
        <v>533371.80000000005</v>
      </c>
      <c r="K376">
        <v>43056</v>
      </c>
      <c r="L376">
        <f t="shared" si="5"/>
        <v>43146</v>
      </c>
    </row>
    <row r="377" spans="1:12" x14ac:dyDescent="0.25">
      <c r="A377" t="s">
        <v>1329</v>
      </c>
      <c r="B377" t="s">
        <v>392</v>
      </c>
      <c r="C377" t="s">
        <v>566</v>
      </c>
      <c r="D377" t="s">
        <v>10</v>
      </c>
      <c r="E377">
        <v>2</v>
      </c>
      <c r="F377">
        <v>2</v>
      </c>
      <c r="G377">
        <v>5</v>
      </c>
      <c r="H377">
        <v>4</v>
      </c>
      <c r="I377">
        <v>1</v>
      </c>
      <c r="J377">
        <v>454365</v>
      </c>
      <c r="K377">
        <v>43075</v>
      </c>
      <c r="L377">
        <f t="shared" si="5"/>
        <v>43165</v>
      </c>
    </row>
    <row r="378" spans="1:12" x14ac:dyDescent="0.25">
      <c r="A378" t="s">
        <v>1330</v>
      </c>
      <c r="B378" t="s">
        <v>392</v>
      </c>
      <c r="C378" t="s">
        <v>566</v>
      </c>
      <c r="D378" t="s">
        <v>10</v>
      </c>
      <c r="E378">
        <v>2</v>
      </c>
      <c r="F378">
        <v>2</v>
      </c>
      <c r="G378">
        <v>5</v>
      </c>
      <c r="H378">
        <v>4</v>
      </c>
      <c r="I378">
        <v>1</v>
      </c>
      <c r="J378">
        <v>1652565</v>
      </c>
      <c r="K378">
        <v>43075</v>
      </c>
      <c r="L378">
        <f t="shared" si="5"/>
        <v>43165</v>
      </c>
    </row>
    <row r="379" spans="1:12" x14ac:dyDescent="0.25">
      <c r="A379" t="s">
        <v>1331</v>
      </c>
      <c r="B379" t="s">
        <v>392</v>
      </c>
      <c r="C379" t="s">
        <v>566</v>
      </c>
      <c r="D379" t="s">
        <v>10</v>
      </c>
      <c r="E379">
        <v>2</v>
      </c>
      <c r="F379">
        <v>2</v>
      </c>
      <c r="G379">
        <v>5</v>
      </c>
      <c r="H379">
        <v>4</v>
      </c>
      <c r="I379">
        <v>1</v>
      </c>
      <c r="J379">
        <v>2725470</v>
      </c>
      <c r="K379">
        <v>43081</v>
      </c>
      <c r="L379">
        <f t="shared" si="5"/>
        <v>43171</v>
      </c>
    </row>
    <row r="380" spans="1:12" x14ac:dyDescent="0.25">
      <c r="A380" t="s">
        <v>481</v>
      </c>
      <c r="B380" t="s">
        <v>392</v>
      </c>
      <c r="C380" t="s">
        <v>566</v>
      </c>
      <c r="D380" t="s">
        <v>10</v>
      </c>
      <c r="E380">
        <v>2</v>
      </c>
      <c r="F380">
        <v>2</v>
      </c>
      <c r="G380">
        <v>5</v>
      </c>
      <c r="H380">
        <v>4</v>
      </c>
      <c r="I380">
        <v>1</v>
      </c>
      <c r="J380">
        <v>816748.8</v>
      </c>
      <c r="K380">
        <v>43035</v>
      </c>
      <c r="L380">
        <f t="shared" si="5"/>
        <v>43125</v>
      </c>
    </row>
    <row r="381" spans="1:12" x14ac:dyDescent="0.25">
      <c r="A381" t="s">
        <v>770</v>
      </c>
      <c r="B381" t="s">
        <v>771</v>
      </c>
      <c r="C381" t="s">
        <v>566</v>
      </c>
      <c r="D381" t="s">
        <v>10</v>
      </c>
      <c r="E381">
        <v>2</v>
      </c>
      <c r="F381">
        <v>2</v>
      </c>
      <c r="G381">
        <v>5</v>
      </c>
      <c r="H381">
        <v>4</v>
      </c>
      <c r="I381">
        <v>1</v>
      </c>
      <c r="J381">
        <v>104399.91</v>
      </c>
      <c r="K381">
        <v>42046</v>
      </c>
      <c r="L381">
        <f t="shared" si="5"/>
        <v>42136</v>
      </c>
    </row>
    <row r="382" spans="1:12" x14ac:dyDescent="0.25">
      <c r="B382" t="s">
        <v>114</v>
      </c>
      <c r="D382" t="s">
        <v>4</v>
      </c>
      <c r="E382">
        <v>2</v>
      </c>
      <c r="F382">
        <v>2</v>
      </c>
      <c r="G382">
        <v>5</v>
      </c>
      <c r="H382">
        <v>8</v>
      </c>
      <c r="I382">
        <v>1</v>
      </c>
      <c r="J382">
        <f>SUM(J383:J417)</f>
        <v>5305452.05</v>
      </c>
    </row>
    <row r="383" spans="1:12" x14ac:dyDescent="0.25">
      <c r="A383" t="s">
        <v>563</v>
      </c>
      <c r="B383" t="s">
        <v>103</v>
      </c>
      <c r="C383" t="s">
        <v>574</v>
      </c>
      <c r="D383" t="s">
        <v>10</v>
      </c>
      <c r="E383">
        <v>2</v>
      </c>
      <c r="F383">
        <v>2</v>
      </c>
      <c r="G383">
        <v>5</v>
      </c>
      <c r="H383">
        <v>8</v>
      </c>
      <c r="I383">
        <v>1</v>
      </c>
      <c r="J383">
        <f>15400*1.18</f>
        <v>18172</v>
      </c>
      <c r="K383">
        <v>41672</v>
      </c>
      <c r="L383">
        <f t="shared" si="5"/>
        <v>41762</v>
      </c>
    </row>
    <row r="384" spans="1:12" x14ac:dyDescent="0.25">
      <c r="A384" t="s">
        <v>1078</v>
      </c>
      <c r="B384" t="s">
        <v>29</v>
      </c>
      <c r="C384" t="s">
        <v>574</v>
      </c>
      <c r="D384" t="s">
        <v>10</v>
      </c>
      <c r="E384">
        <v>2</v>
      </c>
      <c r="F384">
        <v>2</v>
      </c>
      <c r="G384">
        <v>5</v>
      </c>
      <c r="H384">
        <v>8</v>
      </c>
      <c r="I384">
        <v>1</v>
      </c>
      <c r="J384">
        <f>62325*1.18</f>
        <v>73543.5</v>
      </c>
      <c r="K384">
        <v>42436</v>
      </c>
      <c r="L384">
        <f t="shared" si="5"/>
        <v>42526</v>
      </c>
    </row>
    <row r="385" spans="1:12" x14ac:dyDescent="0.25">
      <c r="A385" t="s">
        <v>1078</v>
      </c>
      <c r="B385" t="s">
        <v>29</v>
      </c>
      <c r="D385" t="s">
        <v>10</v>
      </c>
      <c r="E385">
        <v>2</v>
      </c>
      <c r="F385">
        <v>2</v>
      </c>
      <c r="G385">
        <v>5</v>
      </c>
      <c r="H385">
        <v>8</v>
      </c>
      <c r="I385">
        <v>1</v>
      </c>
      <c r="J385">
        <v>62325</v>
      </c>
      <c r="K385">
        <v>42436</v>
      </c>
      <c r="L385">
        <f t="shared" si="5"/>
        <v>42526</v>
      </c>
    </row>
    <row r="386" spans="1:12" x14ac:dyDescent="0.25">
      <c r="A386" t="s">
        <v>864</v>
      </c>
      <c r="B386" t="s">
        <v>865</v>
      </c>
      <c r="C386" t="s">
        <v>830</v>
      </c>
      <c r="D386" t="s">
        <v>10</v>
      </c>
      <c r="E386">
        <v>2</v>
      </c>
      <c r="F386">
        <v>2</v>
      </c>
      <c r="G386">
        <v>5</v>
      </c>
      <c r="H386">
        <v>8</v>
      </c>
      <c r="I386">
        <v>1</v>
      </c>
      <c r="J386">
        <v>30000</v>
      </c>
      <c r="K386">
        <v>41925</v>
      </c>
      <c r="L386">
        <f t="shared" si="5"/>
        <v>42015</v>
      </c>
    </row>
    <row r="387" spans="1:12" x14ac:dyDescent="0.25">
      <c r="A387" t="s">
        <v>1294</v>
      </c>
      <c r="B387" t="s">
        <v>1495</v>
      </c>
      <c r="C387" t="s">
        <v>1295</v>
      </c>
      <c r="D387" t="s">
        <v>10</v>
      </c>
      <c r="E387">
        <v>2</v>
      </c>
      <c r="F387">
        <v>2</v>
      </c>
      <c r="G387">
        <v>5</v>
      </c>
      <c r="H387">
        <v>8</v>
      </c>
      <c r="I387">
        <v>1</v>
      </c>
      <c r="J387">
        <v>878734.55</v>
      </c>
      <c r="K387">
        <v>43089</v>
      </c>
      <c r="L387">
        <f t="shared" si="5"/>
        <v>43179</v>
      </c>
    </row>
    <row r="388" spans="1:12" x14ac:dyDescent="0.25">
      <c r="A388" t="s">
        <v>1040</v>
      </c>
      <c r="B388" t="s">
        <v>115</v>
      </c>
      <c r="D388" t="s">
        <v>10</v>
      </c>
      <c r="E388">
        <v>2</v>
      </c>
      <c r="F388">
        <v>2</v>
      </c>
      <c r="G388">
        <v>5</v>
      </c>
      <c r="H388">
        <v>8</v>
      </c>
      <c r="I388">
        <v>1</v>
      </c>
      <c r="J388">
        <v>10000</v>
      </c>
      <c r="K388">
        <v>41939</v>
      </c>
      <c r="L388">
        <f t="shared" si="5"/>
        <v>42029</v>
      </c>
    </row>
    <row r="389" spans="1:12" x14ac:dyDescent="0.25">
      <c r="A389" t="s">
        <v>740</v>
      </c>
      <c r="B389" t="s">
        <v>29</v>
      </c>
      <c r="D389" t="s">
        <v>10</v>
      </c>
      <c r="E389">
        <v>2</v>
      </c>
      <c r="F389">
        <v>2</v>
      </c>
      <c r="G389">
        <v>5</v>
      </c>
      <c r="H389">
        <v>8</v>
      </c>
      <c r="I389">
        <v>1</v>
      </c>
      <c r="J389">
        <v>4250</v>
      </c>
      <c r="K389">
        <v>42152</v>
      </c>
      <c r="L389">
        <f t="shared" ref="L389:L451" si="6">+K389+90</f>
        <v>42242</v>
      </c>
    </row>
    <row r="390" spans="1:12" x14ac:dyDescent="0.25">
      <c r="A390" t="s">
        <v>1129</v>
      </c>
      <c r="B390" t="s">
        <v>1130</v>
      </c>
      <c r="C390" t="s">
        <v>1131</v>
      </c>
      <c r="D390" t="s">
        <v>10</v>
      </c>
      <c r="E390">
        <v>2</v>
      </c>
      <c r="F390">
        <v>2</v>
      </c>
      <c r="G390">
        <v>5</v>
      </c>
      <c r="H390">
        <v>8</v>
      </c>
      <c r="I390">
        <v>1</v>
      </c>
      <c r="J390">
        <v>835125</v>
      </c>
      <c r="K390">
        <v>42152</v>
      </c>
      <c r="L390">
        <f t="shared" si="6"/>
        <v>42242</v>
      </c>
    </row>
    <row r="391" spans="1:12" x14ac:dyDescent="0.25">
      <c r="A391" t="s">
        <v>741</v>
      </c>
      <c r="B391" t="s">
        <v>29</v>
      </c>
      <c r="D391" t="s">
        <v>10</v>
      </c>
      <c r="E391">
        <v>2</v>
      </c>
      <c r="F391">
        <v>2</v>
      </c>
      <c r="G391">
        <v>5</v>
      </c>
      <c r="H391">
        <v>8</v>
      </c>
      <c r="I391">
        <v>1</v>
      </c>
      <c r="J391">
        <v>11800</v>
      </c>
      <c r="K391">
        <v>42234</v>
      </c>
      <c r="L391">
        <f t="shared" si="6"/>
        <v>42324</v>
      </c>
    </row>
    <row r="392" spans="1:12" x14ac:dyDescent="0.25">
      <c r="A392" t="s">
        <v>1079</v>
      </c>
      <c r="B392" t="s">
        <v>29</v>
      </c>
      <c r="D392" t="s">
        <v>10</v>
      </c>
      <c r="E392">
        <v>2</v>
      </c>
      <c r="F392">
        <v>2</v>
      </c>
      <c r="G392">
        <v>5</v>
      </c>
      <c r="H392">
        <v>8</v>
      </c>
      <c r="I392">
        <v>1</v>
      </c>
      <c r="J392">
        <f>3700*1.18</f>
        <v>4366</v>
      </c>
      <c r="K392">
        <v>42242</v>
      </c>
      <c r="L392">
        <f t="shared" si="6"/>
        <v>42332</v>
      </c>
    </row>
    <row r="393" spans="1:12" x14ac:dyDescent="0.25">
      <c r="A393" t="s">
        <v>912</v>
      </c>
      <c r="B393" t="s">
        <v>116</v>
      </c>
      <c r="D393" t="s">
        <v>10</v>
      </c>
      <c r="E393">
        <v>2</v>
      </c>
      <c r="F393">
        <v>2</v>
      </c>
      <c r="G393">
        <v>5</v>
      </c>
      <c r="H393">
        <v>8</v>
      </c>
      <c r="I393">
        <v>1</v>
      </c>
      <c r="J393">
        <v>14750</v>
      </c>
      <c r="K393">
        <v>42290</v>
      </c>
      <c r="L393">
        <f t="shared" si="6"/>
        <v>42380</v>
      </c>
    </row>
    <row r="394" spans="1:12" x14ac:dyDescent="0.25">
      <c r="A394" t="s">
        <v>943</v>
      </c>
      <c r="B394" t="s">
        <v>117</v>
      </c>
      <c r="C394" t="s">
        <v>742</v>
      </c>
      <c r="D394" t="s">
        <v>10</v>
      </c>
      <c r="E394">
        <v>2</v>
      </c>
      <c r="F394">
        <v>2</v>
      </c>
      <c r="G394">
        <v>5</v>
      </c>
      <c r="H394">
        <v>8</v>
      </c>
      <c r="I394">
        <v>1</v>
      </c>
      <c r="J394">
        <v>5546</v>
      </c>
      <c r="K394">
        <v>42306</v>
      </c>
      <c r="L394">
        <f t="shared" si="6"/>
        <v>42396</v>
      </c>
    </row>
    <row r="395" spans="1:12" x14ac:dyDescent="0.25">
      <c r="A395" t="s">
        <v>1080</v>
      </c>
      <c r="B395" t="s">
        <v>29</v>
      </c>
      <c r="C395" t="s">
        <v>742</v>
      </c>
      <c r="D395" t="s">
        <v>10</v>
      </c>
      <c r="E395">
        <v>2</v>
      </c>
      <c r="F395">
        <v>2</v>
      </c>
      <c r="G395">
        <v>5</v>
      </c>
      <c r="H395">
        <v>8</v>
      </c>
      <c r="I395">
        <v>1</v>
      </c>
      <c r="J395">
        <f>32957*1.18</f>
        <v>38889.259999999995</v>
      </c>
      <c r="K395">
        <v>42432</v>
      </c>
      <c r="L395">
        <f t="shared" si="6"/>
        <v>42522</v>
      </c>
    </row>
    <row r="396" spans="1:12" x14ac:dyDescent="0.25">
      <c r="A396" t="s">
        <v>915</v>
      </c>
      <c r="B396" t="s">
        <v>104</v>
      </c>
      <c r="D396" t="s">
        <v>10</v>
      </c>
      <c r="E396">
        <v>2</v>
      </c>
      <c r="F396">
        <v>2</v>
      </c>
      <c r="G396">
        <v>5</v>
      </c>
      <c r="H396">
        <v>8</v>
      </c>
      <c r="I396">
        <v>1</v>
      </c>
      <c r="J396">
        <v>870644.26</v>
      </c>
      <c r="K396">
        <v>42458</v>
      </c>
      <c r="L396">
        <f t="shared" si="6"/>
        <v>42548</v>
      </c>
    </row>
    <row r="397" spans="1:12" x14ac:dyDescent="0.25">
      <c r="A397" t="s">
        <v>696</v>
      </c>
      <c r="B397" t="s">
        <v>1406</v>
      </c>
      <c r="D397" t="s">
        <v>10</v>
      </c>
      <c r="E397">
        <v>2</v>
      </c>
      <c r="F397">
        <v>2</v>
      </c>
      <c r="G397">
        <v>5</v>
      </c>
      <c r="H397">
        <v>8</v>
      </c>
      <c r="I397">
        <v>1</v>
      </c>
      <c r="J397">
        <v>57820</v>
      </c>
      <c r="K397">
        <v>43089</v>
      </c>
      <c r="L397">
        <f t="shared" si="6"/>
        <v>43179</v>
      </c>
    </row>
    <row r="398" spans="1:12" x14ac:dyDescent="0.25">
      <c r="A398" t="s">
        <v>916</v>
      </c>
      <c r="B398" t="s">
        <v>105</v>
      </c>
      <c r="D398" t="s">
        <v>10</v>
      </c>
      <c r="E398">
        <v>2</v>
      </c>
      <c r="F398">
        <v>2</v>
      </c>
      <c r="G398">
        <v>5</v>
      </c>
      <c r="H398">
        <v>8</v>
      </c>
      <c r="I398">
        <v>1</v>
      </c>
      <c r="J398">
        <f>1000*1.18</f>
        <v>1180</v>
      </c>
      <c r="K398">
        <v>42493</v>
      </c>
      <c r="L398">
        <f t="shared" si="6"/>
        <v>42583</v>
      </c>
    </row>
    <row r="399" spans="1:12" x14ac:dyDescent="0.25">
      <c r="A399" t="s">
        <v>697</v>
      </c>
      <c r="B399" t="s">
        <v>119</v>
      </c>
      <c r="C399" t="s">
        <v>577</v>
      </c>
      <c r="D399" t="s">
        <v>10</v>
      </c>
      <c r="E399">
        <v>2</v>
      </c>
      <c r="F399">
        <v>2</v>
      </c>
      <c r="G399">
        <v>5</v>
      </c>
      <c r="H399">
        <v>8</v>
      </c>
      <c r="I399">
        <v>1</v>
      </c>
      <c r="J399">
        <f>7800*1.18</f>
        <v>9204</v>
      </c>
      <c r="K399">
        <v>42513</v>
      </c>
      <c r="L399">
        <f t="shared" si="6"/>
        <v>42603</v>
      </c>
    </row>
    <row r="400" spans="1:12" x14ac:dyDescent="0.25">
      <c r="A400" t="s">
        <v>578</v>
      </c>
      <c r="B400" t="s">
        <v>119</v>
      </c>
      <c r="C400" t="s">
        <v>577</v>
      </c>
      <c r="D400" t="s">
        <v>10</v>
      </c>
      <c r="E400">
        <v>2</v>
      </c>
      <c r="F400">
        <v>2</v>
      </c>
      <c r="G400">
        <v>5</v>
      </c>
      <c r="H400">
        <v>8</v>
      </c>
      <c r="I400">
        <v>1</v>
      </c>
      <c r="J400">
        <f>3800*1.18</f>
        <v>4484</v>
      </c>
      <c r="K400">
        <v>42527</v>
      </c>
      <c r="L400">
        <f t="shared" si="6"/>
        <v>42617</v>
      </c>
    </row>
    <row r="401" spans="1:12" x14ac:dyDescent="0.25">
      <c r="A401" t="s">
        <v>887</v>
      </c>
      <c r="B401" t="s">
        <v>120</v>
      </c>
      <c r="D401" t="s">
        <v>10</v>
      </c>
      <c r="E401">
        <v>2</v>
      </c>
      <c r="F401">
        <v>2</v>
      </c>
      <c r="G401">
        <v>5</v>
      </c>
      <c r="H401">
        <v>8</v>
      </c>
      <c r="I401">
        <v>1</v>
      </c>
      <c r="J401">
        <v>20000</v>
      </c>
      <c r="K401">
        <v>42541</v>
      </c>
      <c r="L401">
        <f t="shared" si="6"/>
        <v>42631</v>
      </c>
    </row>
    <row r="402" spans="1:12" x14ac:dyDescent="0.25">
      <c r="A402" t="s">
        <v>1159</v>
      </c>
      <c r="B402" t="s">
        <v>1336</v>
      </c>
      <c r="C402" t="s">
        <v>1346</v>
      </c>
      <c r="D402" t="s">
        <v>10</v>
      </c>
      <c r="E402">
        <v>2</v>
      </c>
      <c r="F402">
        <v>2</v>
      </c>
      <c r="G402">
        <v>5</v>
      </c>
      <c r="H402">
        <v>8</v>
      </c>
      <c r="I402">
        <v>1</v>
      </c>
      <c r="J402">
        <v>843086.4</v>
      </c>
      <c r="K402">
        <v>42541</v>
      </c>
      <c r="L402">
        <f t="shared" si="6"/>
        <v>42631</v>
      </c>
    </row>
    <row r="403" spans="1:12" x14ac:dyDescent="0.25">
      <c r="A403" t="s">
        <v>1457</v>
      </c>
      <c r="B403" t="s">
        <v>1169</v>
      </c>
      <c r="C403" t="s">
        <v>1458</v>
      </c>
      <c r="D403" t="s">
        <v>10</v>
      </c>
      <c r="E403">
        <v>2</v>
      </c>
      <c r="F403">
        <v>2</v>
      </c>
      <c r="G403">
        <v>5</v>
      </c>
      <c r="H403">
        <v>8</v>
      </c>
      <c r="I403">
        <v>1</v>
      </c>
      <c r="J403">
        <v>6812.53</v>
      </c>
      <c r="K403">
        <v>43097</v>
      </c>
      <c r="L403">
        <f t="shared" si="6"/>
        <v>43187</v>
      </c>
    </row>
    <row r="404" spans="1:12" x14ac:dyDescent="0.25">
      <c r="A404" t="s">
        <v>408</v>
      </c>
      <c r="B404" t="s">
        <v>475</v>
      </c>
      <c r="C404" t="s">
        <v>476</v>
      </c>
      <c r="D404" t="s">
        <v>10</v>
      </c>
      <c r="E404">
        <v>2</v>
      </c>
      <c r="F404">
        <v>2</v>
      </c>
      <c r="G404">
        <v>5</v>
      </c>
      <c r="H404">
        <v>8</v>
      </c>
      <c r="I404">
        <v>1</v>
      </c>
      <c r="J404">
        <v>177430</v>
      </c>
      <c r="K404">
        <v>42541</v>
      </c>
      <c r="L404">
        <f t="shared" si="6"/>
        <v>42631</v>
      </c>
    </row>
    <row r="405" spans="1:12" x14ac:dyDescent="0.25">
      <c r="A405" t="s">
        <v>1098</v>
      </c>
      <c r="B405" t="s">
        <v>1207</v>
      </c>
      <c r="C405" t="s">
        <v>1099</v>
      </c>
      <c r="D405" t="s">
        <v>10</v>
      </c>
      <c r="E405">
        <v>2</v>
      </c>
      <c r="F405">
        <v>2</v>
      </c>
      <c r="G405">
        <v>5</v>
      </c>
      <c r="H405">
        <v>8</v>
      </c>
      <c r="I405">
        <v>1</v>
      </c>
      <c r="J405">
        <v>853140</v>
      </c>
      <c r="K405">
        <v>43021</v>
      </c>
      <c r="L405">
        <f t="shared" si="6"/>
        <v>43111</v>
      </c>
    </row>
    <row r="406" spans="1:12" x14ac:dyDescent="0.25">
      <c r="A406" t="s">
        <v>1238</v>
      </c>
      <c r="B406" t="s">
        <v>1239</v>
      </c>
      <c r="C406" t="s">
        <v>1240</v>
      </c>
      <c r="D406" t="s">
        <v>10</v>
      </c>
      <c r="E406">
        <v>2</v>
      </c>
      <c r="F406">
        <v>2</v>
      </c>
      <c r="G406">
        <v>5</v>
      </c>
      <c r="H406">
        <v>8</v>
      </c>
      <c r="I406">
        <v>1</v>
      </c>
      <c r="J406">
        <v>332170</v>
      </c>
      <c r="K406">
        <v>42541</v>
      </c>
      <c r="L406">
        <f t="shared" si="6"/>
        <v>42631</v>
      </c>
    </row>
    <row r="407" spans="1:12" x14ac:dyDescent="0.25">
      <c r="A407" t="s">
        <v>904</v>
      </c>
      <c r="B407" t="s">
        <v>121</v>
      </c>
      <c r="D407" t="s">
        <v>10</v>
      </c>
      <c r="E407">
        <v>2</v>
      </c>
      <c r="F407">
        <v>2</v>
      </c>
      <c r="G407">
        <v>5</v>
      </c>
      <c r="H407">
        <v>8</v>
      </c>
      <c r="I407">
        <v>1</v>
      </c>
      <c r="J407">
        <v>25390.25</v>
      </c>
      <c r="K407">
        <v>42566</v>
      </c>
      <c r="L407">
        <f t="shared" si="6"/>
        <v>42656</v>
      </c>
    </row>
    <row r="408" spans="1:12" x14ac:dyDescent="0.25">
      <c r="A408" t="s">
        <v>579</v>
      </c>
      <c r="B408" t="s">
        <v>108</v>
      </c>
      <c r="C408" t="s">
        <v>583</v>
      </c>
      <c r="D408" t="s">
        <v>10</v>
      </c>
      <c r="E408">
        <v>2</v>
      </c>
      <c r="F408">
        <v>2</v>
      </c>
      <c r="G408">
        <v>5</v>
      </c>
      <c r="H408">
        <v>8</v>
      </c>
      <c r="I408">
        <v>1</v>
      </c>
      <c r="J408">
        <f>4500*1.18</f>
        <v>5310</v>
      </c>
      <c r="K408">
        <v>42572</v>
      </c>
      <c r="L408">
        <f t="shared" si="6"/>
        <v>42662</v>
      </c>
    </row>
    <row r="409" spans="1:12" x14ac:dyDescent="0.25">
      <c r="A409" t="s">
        <v>580</v>
      </c>
      <c r="B409" t="s">
        <v>108</v>
      </c>
      <c r="C409" t="s">
        <v>583</v>
      </c>
      <c r="D409" t="s">
        <v>10</v>
      </c>
      <c r="E409">
        <v>2</v>
      </c>
      <c r="F409">
        <v>2</v>
      </c>
      <c r="G409">
        <v>5</v>
      </c>
      <c r="H409">
        <v>8</v>
      </c>
      <c r="I409">
        <v>1</v>
      </c>
      <c r="J409">
        <v>8378</v>
      </c>
      <c r="K409">
        <v>42572</v>
      </c>
      <c r="L409">
        <f t="shared" si="6"/>
        <v>42662</v>
      </c>
    </row>
    <row r="410" spans="1:12" x14ac:dyDescent="0.25">
      <c r="A410" t="s">
        <v>700</v>
      </c>
      <c r="B410" t="s">
        <v>108</v>
      </c>
      <c r="C410" t="s">
        <v>583</v>
      </c>
      <c r="D410" t="s">
        <v>10</v>
      </c>
      <c r="E410">
        <v>2</v>
      </c>
      <c r="F410">
        <v>2</v>
      </c>
      <c r="G410">
        <v>5</v>
      </c>
      <c r="H410">
        <v>8</v>
      </c>
      <c r="I410">
        <v>1</v>
      </c>
      <c r="J410">
        <v>20060</v>
      </c>
      <c r="K410">
        <v>42572</v>
      </c>
      <c r="L410">
        <f t="shared" si="6"/>
        <v>42662</v>
      </c>
    </row>
    <row r="411" spans="1:12" x14ac:dyDescent="0.25">
      <c r="A411" t="s">
        <v>581</v>
      </c>
      <c r="B411" t="s">
        <v>108</v>
      </c>
      <c r="C411" t="s">
        <v>583</v>
      </c>
      <c r="D411" t="s">
        <v>10</v>
      </c>
      <c r="E411">
        <v>2</v>
      </c>
      <c r="F411">
        <v>2</v>
      </c>
      <c r="G411">
        <v>5</v>
      </c>
      <c r="H411">
        <v>8</v>
      </c>
      <c r="I411">
        <v>1</v>
      </c>
      <c r="J411">
        <f>5600*1.18</f>
        <v>6608</v>
      </c>
      <c r="K411">
        <v>42577</v>
      </c>
      <c r="L411">
        <f t="shared" si="6"/>
        <v>42667</v>
      </c>
    </row>
    <row r="412" spans="1:12" x14ac:dyDescent="0.25">
      <c r="A412" t="s">
        <v>582</v>
      </c>
      <c r="B412" t="s">
        <v>108</v>
      </c>
      <c r="C412" t="s">
        <v>583</v>
      </c>
      <c r="D412" t="s">
        <v>10</v>
      </c>
      <c r="E412">
        <v>2</v>
      </c>
      <c r="F412">
        <v>2</v>
      </c>
      <c r="G412">
        <v>5</v>
      </c>
      <c r="H412">
        <v>8</v>
      </c>
      <c r="I412">
        <v>1</v>
      </c>
      <c r="J412">
        <f>4700*1.18</f>
        <v>5546</v>
      </c>
      <c r="K412">
        <v>42586</v>
      </c>
      <c r="L412">
        <f t="shared" si="6"/>
        <v>42676</v>
      </c>
    </row>
    <row r="413" spans="1:12" x14ac:dyDescent="0.25">
      <c r="A413" t="s">
        <v>905</v>
      </c>
      <c r="B413" t="s">
        <v>121</v>
      </c>
      <c r="D413" t="s">
        <v>10</v>
      </c>
      <c r="E413">
        <v>2</v>
      </c>
      <c r="F413">
        <v>2</v>
      </c>
      <c r="G413">
        <v>5</v>
      </c>
      <c r="H413">
        <v>8</v>
      </c>
      <c r="I413">
        <v>1</v>
      </c>
      <c r="J413">
        <v>13115.7</v>
      </c>
      <c r="K413">
        <v>42604</v>
      </c>
      <c r="L413">
        <f t="shared" si="6"/>
        <v>42694</v>
      </c>
    </row>
    <row r="414" spans="1:12" x14ac:dyDescent="0.25">
      <c r="A414" t="s">
        <v>702</v>
      </c>
      <c r="B414" t="s">
        <v>108</v>
      </c>
      <c r="C414" t="s">
        <v>583</v>
      </c>
      <c r="D414" t="s">
        <v>10</v>
      </c>
      <c r="E414">
        <v>2</v>
      </c>
      <c r="F414">
        <v>2</v>
      </c>
      <c r="G414">
        <v>5</v>
      </c>
      <c r="H414">
        <v>8</v>
      </c>
      <c r="I414">
        <v>1</v>
      </c>
      <c r="J414">
        <v>6667</v>
      </c>
      <c r="K414">
        <v>42612</v>
      </c>
      <c r="L414">
        <f t="shared" si="6"/>
        <v>42702</v>
      </c>
    </row>
    <row r="415" spans="1:12" x14ac:dyDescent="0.25">
      <c r="A415" t="s">
        <v>913</v>
      </c>
      <c r="B415" t="s">
        <v>122</v>
      </c>
      <c r="D415" t="s">
        <v>10</v>
      </c>
      <c r="E415">
        <v>2</v>
      </c>
      <c r="F415">
        <v>2</v>
      </c>
      <c r="G415">
        <v>5</v>
      </c>
      <c r="H415">
        <v>8</v>
      </c>
      <c r="I415">
        <v>1</v>
      </c>
      <c r="J415">
        <v>19434.599999999999</v>
      </c>
      <c r="K415">
        <v>42621</v>
      </c>
      <c r="L415">
        <f t="shared" si="6"/>
        <v>42711</v>
      </c>
    </row>
    <row r="416" spans="1:12" x14ac:dyDescent="0.25">
      <c r="A416" t="s">
        <v>888</v>
      </c>
      <c r="B416" t="s">
        <v>120</v>
      </c>
      <c r="D416" t="s">
        <v>10</v>
      </c>
      <c r="E416">
        <v>2</v>
      </c>
      <c r="F416">
        <v>2</v>
      </c>
      <c r="G416">
        <v>5</v>
      </c>
      <c r="H416">
        <v>8</v>
      </c>
      <c r="I416">
        <v>1</v>
      </c>
      <c r="J416">
        <v>15000</v>
      </c>
      <c r="K416">
        <v>42634</v>
      </c>
      <c r="L416">
        <f t="shared" si="6"/>
        <v>42724</v>
      </c>
    </row>
    <row r="417" spans="1:12" x14ac:dyDescent="0.25">
      <c r="A417" t="s">
        <v>914</v>
      </c>
      <c r="B417" t="s">
        <v>122</v>
      </c>
      <c r="D417" t="s">
        <v>10</v>
      </c>
      <c r="E417">
        <v>2</v>
      </c>
      <c r="F417">
        <v>2</v>
      </c>
      <c r="G417">
        <v>5</v>
      </c>
      <c r="H417">
        <v>8</v>
      </c>
      <c r="I417">
        <v>1</v>
      </c>
      <c r="J417">
        <v>16470</v>
      </c>
      <c r="K417">
        <v>42759</v>
      </c>
      <c r="L417">
        <f t="shared" si="6"/>
        <v>42849</v>
      </c>
    </row>
    <row r="418" spans="1:12" x14ac:dyDescent="0.25">
      <c r="B418" t="s">
        <v>124</v>
      </c>
      <c r="D418" t="s">
        <v>4</v>
      </c>
      <c r="E418">
        <v>2</v>
      </c>
      <c r="F418">
        <v>2</v>
      </c>
      <c r="G418">
        <v>6</v>
      </c>
      <c r="H418">
        <v>2</v>
      </c>
      <c r="I418">
        <v>1</v>
      </c>
      <c r="J418">
        <f>SUM(J419:J437)</f>
        <v>48317855.149999991</v>
      </c>
    </row>
    <row r="419" spans="1:12" s="3" customFormat="1" x14ac:dyDescent="0.25">
      <c r="A419" t="s">
        <v>1447</v>
      </c>
      <c r="B419" t="s">
        <v>502</v>
      </c>
      <c r="C419" t="s">
        <v>1448</v>
      </c>
      <c r="D419" t="s">
        <v>10</v>
      </c>
      <c r="E419">
        <v>2</v>
      </c>
      <c r="F419">
        <v>2</v>
      </c>
      <c r="G419">
        <v>6</v>
      </c>
      <c r="H419">
        <v>2</v>
      </c>
      <c r="I419">
        <v>1</v>
      </c>
      <c r="J419">
        <v>1949244.28</v>
      </c>
      <c r="K419">
        <v>43082</v>
      </c>
      <c r="L419">
        <f t="shared" si="6"/>
        <v>43172</v>
      </c>
    </row>
    <row r="420" spans="1:12" s="3" customFormat="1" x14ac:dyDescent="0.25">
      <c r="A420" t="s">
        <v>1473</v>
      </c>
      <c r="B420" t="s">
        <v>502</v>
      </c>
      <c r="C420" t="s">
        <v>1474</v>
      </c>
      <c r="D420" t="s">
        <v>10</v>
      </c>
      <c r="E420">
        <v>2</v>
      </c>
      <c r="F420">
        <v>2</v>
      </c>
      <c r="G420">
        <v>6</v>
      </c>
      <c r="H420">
        <v>2</v>
      </c>
      <c r="I420">
        <v>1</v>
      </c>
      <c r="J420">
        <v>1345779.61</v>
      </c>
      <c r="K420">
        <v>43096</v>
      </c>
      <c r="L420">
        <f t="shared" si="6"/>
        <v>43186</v>
      </c>
    </row>
    <row r="421" spans="1:12" s="3" customFormat="1" x14ac:dyDescent="0.25">
      <c r="A421" t="s">
        <v>1475</v>
      </c>
      <c r="B421" t="s">
        <v>502</v>
      </c>
      <c r="C421" t="s">
        <v>1448</v>
      </c>
      <c r="D421" t="s">
        <v>10</v>
      </c>
      <c r="E421">
        <v>2</v>
      </c>
      <c r="F421">
        <v>2</v>
      </c>
      <c r="G421">
        <v>6</v>
      </c>
      <c r="H421">
        <v>2</v>
      </c>
      <c r="I421">
        <v>1</v>
      </c>
      <c r="J421">
        <v>1570381.96</v>
      </c>
      <c r="K421">
        <v>43096</v>
      </c>
      <c r="L421">
        <f t="shared" si="6"/>
        <v>43186</v>
      </c>
    </row>
    <row r="422" spans="1:12" s="3" customFormat="1" x14ac:dyDescent="0.25">
      <c r="A422" t="s">
        <v>1477</v>
      </c>
      <c r="B422" t="s">
        <v>502</v>
      </c>
      <c r="C422" t="s">
        <v>1478</v>
      </c>
      <c r="D422" t="s">
        <v>10</v>
      </c>
      <c r="E422">
        <v>2</v>
      </c>
      <c r="F422">
        <v>2</v>
      </c>
      <c r="G422">
        <v>6</v>
      </c>
      <c r="H422">
        <v>2</v>
      </c>
      <c r="I422">
        <v>1</v>
      </c>
      <c r="J422">
        <v>12131486.890000001</v>
      </c>
      <c r="K422">
        <v>43082</v>
      </c>
      <c r="L422">
        <f t="shared" si="6"/>
        <v>43172</v>
      </c>
    </row>
    <row r="423" spans="1:12" s="3" customFormat="1" x14ac:dyDescent="0.25">
      <c r="A423" t="s">
        <v>1479</v>
      </c>
      <c r="B423" t="s">
        <v>502</v>
      </c>
      <c r="C423" t="s">
        <v>1480</v>
      </c>
      <c r="D423" t="s">
        <v>10</v>
      </c>
      <c r="E423">
        <v>2</v>
      </c>
      <c r="F423">
        <v>2</v>
      </c>
      <c r="G423">
        <v>6</v>
      </c>
      <c r="H423">
        <v>2</v>
      </c>
      <c r="I423">
        <v>1</v>
      </c>
      <c r="J423">
        <v>14255620.33</v>
      </c>
      <c r="K423">
        <v>43081</v>
      </c>
      <c r="L423">
        <f t="shared" si="6"/>
        <v>43171</v>
      </c>
    </row>
    <row r="424" spans="1:12" s="3" customFormat="1" x14ac:dyDescent="0.25">
      <c r="A424" t="s">
        <v>1500</v>
      </c>
      <c r="B424" t="s">
        <v>502</v>
      </c>
      <c r="C424" t="s">
        <v>1501</v>
      </c>
      <c r="D424" t="s">
        <v>10</v>
      </c>
      <c r="E424">
        <v>2</v>
      </c>
      <c r="F424">
        <v>2</v>
      </c>
      <c r="G424">
        <v>6</v>
      </c>
      <c r="H424">
        <v>2</v>
      </c>
      <c r="I424">
        <v>1</v>
      </c>
      <c r="J424">
        <v>72319.78</v>
      </c>
      <c r="K424">
        <v>43097</v>
      </c>
      <c r="L424">
        <f t="shared" si="6"/>
        <v>43187</v>
      </c>
    </row>
    <row r="425" spans="1:12" s="3" customFormat="1" x14ac:dyDescent="0.25">
      <c r="A425" t="s">
        <v>1498</v>
      </c>
      <c r="B425" t="s">
        <v>502</v>
      </c>
      <c r="C425" t="s">
        <v>1499</v>
      </c>
      <c r="D425" t="s">
        <v>10</v>
      </c>
      <c r="E425">
        <v>2</v>
      </c>
      <c r="F425">
        <v>2</v>
      </c>
      <c r="G425">
        <v>6</v>
      </c>
      <c r="H425">
        <v>2</v>
      </c>
      <c r="I425">
        <v>1</v>
      </c>
      <c r="J425">
        <v>240124.79999999999</v>
      </c>
      <c r="K425">
        <v>43097</v>
      </c>
      <c r="L425">
        <f t="shared" si="6"/>
        <v>43187</v>
      </c>
    </row>
    <row r="426" spans="1:12" s="3" customFormat="1" x14ac:dyDescent="0.25">
      <c r="A426" t="s">
        <v>1516</v>
      </c>
      <c r="B426" t="s">
        <v>502</v>
      </c>
      <c r="C426" t="s">
        <v>1506</v>
      </c>
      <c r="D426" t="s">
        <v>10</v>
      </c>
      <c r="E426">
        <v>2</v>
      </c>
      <c r="F426">
        <v>2</v>
      </c>
      <c r="G426">
        <v>6</v>
      </c>
      <c r="H426">
        <v>2</v>
      </c>
      <c r="I426">
        <v>1</v>
      </c>
      <c r="J426">
        <v>1697836.44</v>
      </c>
      <c r="K426">
        <v>43097</v>
      </c>
      <c r="L426">
        <f t="shared" si="6"/>
        <v>43187</v>
      </c>
    </row>
    <row r="427" spans="1:12" s="3" customFormat="1" x14ac:dyDescent="0.25">
      <c r="A427" t="s">
        <v>1512</v>
      </c>
      <c r="B427" t="s">
        <v>502</v>
      </c>
      <c r="C427" t="s">
        <v>1513</v>
      </c>
      <c r="D427" t="s">
        <v>10</v>
      </c>
      <c r="E427">
        <v>2</v>
      </c>
      <c r="F427">
        <v>2</v>
      </c>
      <c r="G427">
        <v>6</v>
      </c>
      <c r="H427">
        <v>2</v>
      </c>
      <c r="I427">
        <v>1</v>
      </c>
      <c r="J427">
        <v>18652.8</v>
      </c>
      <c r="K427">
        <v>43097</v>
      </c>
      <c r="L427">
        <f t="shared" si="6"/>
        <v>43187</v>
      </c>
    </row>
    <row r="428" spans="1:12" s="3" customFormat="1" x14ac:dyDescent="0.25">
      <c r="A428" t="s">
        <v>1514</v>
      </c>
      <c r="B428" t="s">
        <v>502</v>
      </c>
      <c r="C428" t="s">
        <v>1515</v>
      </c>
      <c r="D428" t="s">
        <v>10</v>
      </c>
      <c r="E428">
        <v>2</v>
      </c>
      <c r="F428">
        <v>2</v>
      </c>
      <c r="G428">
        <v>6</v>
      </c>
      <c r="H428">
        <v>2</v>
      </c>
      <c r="I428">
        <v>1</v>
      </c>
      <c r="J428">
        <v>758560.17</v>
      </c>
      <c r="K428">
        <v>43097</v>
      </c>
      <c r="L428">
        <f t="shared" si="6"/>
        <v>43187</v>
      </c>
    </row>
    <row r="429" spans="1:12" s="3" customFormat="1" x14ac:dyDescent="0.25">
      <c r="A429" t="s">
        <v>1502</v>
      </c>
      <c r="B429" t="s">
        <v>502</v>
      </c>
      <c r="C429" t="s">
        <v>1503</v>
      </c>
      <c r="D429" t="s">
        <v>10</v>
      </c>
      <c r="E429">
        <v>2</v>
      </c>
      <c r="F429">
        <v>2</v>
      </c>
      <c r="G429">
        <v>6</v>
      </c>
      <c r="H429">
        <v>2</v>
      </c>
      <c r="I429">
        <v>1</v>
      </c>
      <c r="J429">
        <v>2828646.71</v>
      </c>
      <c r="K429">
        <v>43097</v>
      </c>
      <c r="L429">
        <f t="shared" si="6"/>
        <v>43187</v>
      </c>
    </row>
    <row r="430" spans="1:12" s="3" customFormat="1" x14ac:dyDescent="0.25">
      <c r="A430" t="s">
        <v>1526</v>
      </c>
      <c r="B430" t="s">
        <v>502</v>
      </c>
      <c r="C430" t="s">
        <v>1527</v>
      </c>
      <c r="D430" t="s">
        <v>10</v>
      </c>
      <c r="E430">
        <v>2</v>
      </c>
      <c r="F430">
        <v>2</v>
      </c>
      <c r="G430">
        <v>6</v>
      </c>
      <c r="H430">
        <v>2</v>
      </c>
      <c r="I430">
        <v>1</v>
      </c>
      <c r="J430">
        <v>338754.26</v>
      </c>
      <c r="K430">
        <v>43097</v>
      </c>
      <c r="L430">
        <f t="shared" si="6"/>
        <v>43187</v>
      </c>
    </row>
    <row r="431" spans="1:12" s="3" customFormat="1" x14ac:dyDescent="0.25">
      <c r="A431" t="s">
        <v>1528</v>
      </c>
      <c r="B431" t="s">
        <v>502</v>
      </c>
      <c r="C431" t="s">
        <v>1529</v>
      </c>
      <c r="D431" t="s">
        <v>10</v>
      </c>
      <c r="E431">
        <v>2</v>
      </c>
      <c r="F431">
        <v>2</v>
      </c>
      <c r="G431">
        <v>6</v>
      </c>
      <c r="H431">
        <v>2</v>
      </c>
      <c r="I431">
        <v>1</v>
      </c>
      <c r="J431">
        <v>1414328.07</v>
      </c>
      <c r="K431">
        <v>43097</v>
      </c>
      <c r="L431">
        <f t="shared" si="6"/>
        <v>43187</v>
      </c>
    </row>
    <row r="432" spans="1:12" s="3" customFormat="1" x14ac:dyDescent="0.25">
      <c r="A432" t="s">
        <v>1486</v>
      </c>
      <c r="B432" t="s">
        <v>502</v>
      </c>
      <c r="C432" t="s">
        <v>1487</v>
      </c>
      <c r="D432" t="s">
        <v>10</v>
      </c>
      <c r="E432">
        <v>2</v>
      </c>
      <c r="F432">
        <v>2</v>
      </c>
      <c r="G432">
        <v>6</v>
      </c>
      <c r="H432">
        <v>2</v>
      </c>
      <c r="I432">
        <v>1</v>
      </c>
      <c r="J432">
        <v>1337234.98</v>
      </c>
      <c r="K432">
        <v>43097</v>
      </c>
      <c r="L432">
        <f t="shared" si="6"/>
        <v>43187</v>
      </c>
    </row>
    <row r="433" spans="1:12" s="3" customFormat="1" x14ac:dyDescent="0.25">
      <c r="A433" t="s">
        <v>1510</v>
      </c>
      <c r="B433" t="s">
        <v>502</v>
      </c>
      <c r="C433" t="s">
        <v>1511</v>
      </c>
      <c r="D433" t="s">
        <v>10</v>
      </c>
      <c r="E433">
        <v>2</v>
      </c>
      <c r="F433">
        <v>2</v>
      </c>
      <c r="G433">
        <v>6</v>
      </c>
      <c r="H433">
        <v>2</v>
      </c>
      <c r="I433">
        <v>1</v>
      </c>
      <c r="J433">
        <v>92521.86</v>
      </c>
      <c r="K433">
        <v>43097</v>
      </c>
      <c r="L433">
        <f t="shared" si="6"/>
        <v>43187</v>
      </c>
    </row>
    <row r="434" spans="1:12" s="3" customFormat="1" x14ac:dyDescent="0.25">
      <c r="A434" t="s">
        <v>1505</v>
      </c>
      <c r="B434" t="s">
        <v>502</v>
      </c>
      <c r="C434" t="s">
        <v>1506</v>
      </c>
      <c r="D434" t="s">
        <v>10</v>
      </c>
      <c r="E434">
        <v>2</v>
      </c>
      <c r="F434">
        <v>2</v>
      </c>
      <c r="G434">
        <v>6</v>
      </c>
      <c r="H434">
        <v>2</v>
      </c>
      <c r="I434">
        <v>1</v>
      </c>
      <c r="J434">
        <v>141486.37</v>
      </c>
      <c r="K434">
        <v>43097</v>
      </c>
      <c r="L434">
        <f t="shared" si="6"/>
        <v>43187</v>
      </c>
    </row>
    <row r="435" spans="1:12" s="3" customFormat="1" x14ac:dyDescent="0.25">
      <c r="A435" t="s">
        <v>1504</v>
      </c>
      <c r="B435" t="s">
        <v>502</v>
      </c>
      <c r="C435" t="s">
        <v>1474</v>
      </c>
      <c r="D435" t="s">
        <v>10</v>
      </c>
      <c r="E435">
        <v>2</v>
      </c>
      <c r="F435">
        <v>2</v>
      </c>
      <c r="G435">
        <v>6</v>
      </c>
      <c r="H435">
        <v>2</v>
      </c>
      <c r="I435">
        <v>1</v>
      </c>
      <c r="J435">
        <v>726391.73</v>
      </c>
      <c r="K435">
        <v>43096</v>
      </c>
      <c r="L435">
        <f t="shared" si="6"/>
        <v>43186</v>
      </c>
    </row>
    <row r="436" spans="1:12" s="3" customFormat="1" x14ac:dyDescent="0.25">
      <c r="A436" t="s">
        <v>1488</v>
      </c>
      <c r="B436" t="s">
        <v>502</v>
      </c>
      <c r="C436" t="s">
        <v>1489</v>
      </c>
      <c r="D436" t="s">
        <v>10</v>
      </c>
      <c r="E436">
        <v>2</v>
      </c>
      <c r="F436">
        <v>2</v>
      </c>
      <c r="G436">
        <v>6</v>
      </c>
      <c r="H436">
        <v>2</v>
      </c>
      <c r="I436">
        <v>1</v>
      </c>
      <c r="J436">
        <v>201254.7</v>
      </c>
      <c r="K436">
        <v>43097</v>
      </c>
      <c r="L436">
        <f t="shared" si="6"/>
        <v>43187</v>
      </c>
    </row>
    <row r="437" spans="1:12" s="3" customFormat="1" x14ac:dyDescent="0.25">
      <c r="A437" t="s">
        <v>1307</v>
      </c>
      <c r="B437" t="s">
        <v>502</v>
      </c>
      <c r="C437" t="s">
        <v>1308</v>
      </c>
      <c r="D437" t="s">
        <v>10</v>
      </c>
      <c r="E437">
        <v>2</v>
      </c>
      <c r="F437">
        <v>2</v>
      </c>
      <c r="G437">
        <v>6</v>
      </c>
      <c r="H437">
        <v>2</v>
      </c>
      <c r="I437">
        <v>1</v>
      </c>
      <c r="J437">
        <v>7197229.4100000001</v>
      </c>
      <c r="K437">
        <v>43032</v>
      </c>
      <c r="L437">
        <f t="shared" si="6"/>
        <v>43122</v>
      </c>
    </row>
    <row r="438" spans="1:12" x14ac:dyDescent="0.25">
      <c r="B438" t="s">
        <v>125</v>
      </c>
      <c r="D438" t="s">
        <v>4</v>
      </c>
      <c r="E438">
        <v>2</v>
      </c>
      <c r="F438">
        <v>2</v>
      </c>
      <c r="G438">
        <v>6</v>
      </c>
      <c r="H438">
        <v>3</v>
      </c>
      <c r="I438">
        <v>1</v>
      </c>
      <c r="J438">
        <f>SUM(J439:J444)</f>
        <v>6183729.0700000003</v>
      </c>
    </row>
    <row r="439" spans="1:12" s="1" customFormat="1" x14ac:dyDescent="0.25">
      <c r="A439" t="s">
        <v>354</v>
      </c>
      <c r="B439" t="s">
        <v>323</v>
      </c>
      <c r="C439"/>
      <c r="D439" t="s">
        <v>10</v>
      </c>
      <c r="E439">
        <v>2</v>
      </c>
      <c r="F439">
        <v>2</v>
      </c>
      <c r="G439">
        <v>6</v>
      </c>
      <c r="H439">
        <v>3</v>
      </c>
      <c r="I439">
        <v>1</v>
      </c>
      <c r="J439">
        <v>1058046.8</v>
      </c>
      <c r="K439">
        <v>42863</v>
      </c>
      <c r="L439">
        <f t="shared" si="6"/>
        <v>42953</v>
      </c>
    </row>
    <row r="440" spans="1:12" s="1" customFormat="1" x14ac:dyDescent="0.25">
      <c r="A440" t="s">
        <v>443</v>
      </c>
      <c r="B440" t="s">
        <v>323</v>
      </c>
      <c r="C440"/>
      <c r="D440" t="s">
        <v>10</v>
      </c>
      <c r="E440">
        <v>2</v>
      </c>
      <c r="F440">
        <v>2</v>
      </c>
      <c r="G440">
        <v>6</v>
      </c>
      <c r="H440">
        <v>3</v>
      </c>
      <c r="I440">
        <v>1</v>
      </c>
      <c r="J440">
        <v>1247328.26</v>
      </c>
      <c r="K440">
        <v>42958</v>
      </c>
      <c r="L440">
        <f t="shared" si="6"/>
        <v>43048</v>
      </c>
    </row>
    <row r="441" spans="1:12" s="1" customFormat="1" x14ac:dyDescent="0.25">
      <c r="A441" t="s">
        <v>444</v>
      </c>
      <c r="B441" t="s">
        <v>323</v>
      </c>
      <c r="C441"/>
      <c r="D441" t="s">
        <v>10</v>
      </c>
      <c r="E441">
        <v>2</v>
      </c>
      <c r="F441">
        <v>2</v>
      </c>
      <c r="G441">
        <v>6</v>
      </c>
      <c r="H441">
        <v>3</v>
      </c>
      <c r="I441">
        <v>1</v>
      </c>
      <c r="J441">
        <v>1256964.93</v>
      </c>
      <c r="K441">
        <v>42958</v>
      </c>
      <c r="L441">
        <f t="shared" si="6"/>
        <v>43048</v>
      </c>
    </row>
    <row r="442" spans="1:12" s="1" customFormat="1" x14ac:dyDescent="0.25">
      <c r="A442" t="s">
        <v>1189</v>
      </c>
      <c r="B442" t="s">
        <v>1025</v>
      </c>
      <c r="C442" t="s">
        <v>1026</v>
      </c>
      <c r="D442" t="s">
        <v>10</v>
      </c>
      <c r="E442">
        <v>2</v>
      </c>
      <c r="F442">
        <v>2</v>
      </c>
      <c r="G442">
        <v>6</v>
      </c>
      <c r="H442">
        <v>3</v>
      </c>
      <c r="I442">
        <v>1</v>
      </c>
      <c r="J442">
        <v>1183265.52</v>
      </c>
      <c r="K442">
        <v>43039</v>
      </c>
      <c r="L442">
        <f t="shared" si="6"/>
        <v>43129</v>
      </c>
    </row>
    <row r="443" spans="1:12" s="1" customFormat="1" x14ac:dyDescent="0.25">
      <c r="A443" t="s">
        <v>1024</v>
      </c>
      <c r="B443" t="s">
        <v>1025</v>
      </c>
      <c r="C443" t="s">
        <v>1026</v>
      </c>
      <c r="D443" t="s">
        <v>10</v>
      </c>
      <c r="E443">
        <v>2</v>
      </c>
      <c r="F443">
        <v>2</v>
      </c>
      <c r="G443">
        <v>6</v>
      </c>
      <c r="H443">
        <v>3</v>
      </c>
      <c r="I443">
        <v>1</v>
      </c>
      <c r="J443">
        <v>1350623.56</v>
      </c>
      <c r="K443">
        <v>42986</v>
      </c>
      <c r="L443">
        <f t="shared" si="6"/>
        <v>43076</v>
      </c>
    </row>
    <row r="444" spans="1:12" x14ac:dyDescent="0.25">
      <c r="A444" t="s">
        <v>584</v>
      </c>
      <c r="B444" t="s">
        <v>126</v>
      </c>
      <c r="C444" t="s">
        <v>585</v>
      </c>
      <c r="D444" t="s">
        <v>10</v>
      </c>
      <c r="E444">
        <v>2</v>
      </c>
      <c r="F444">
        <v>2</v>
      </c>
      <c r="G444">
        <v>6</v>
      </c>
      <c r="H444">
        <v>3</v>
      </c>
      <c r="I444">
        <v>1</v>
      </c>
      <c r="J444">
        <v>87500</v>
      </c>
      <c r="K444">
        <v>42678</v>
      </c>
      <c r="L444">
        <f t="shared" si="6"/>
        <v>42768</v>
      </c>
    </row>
    <row r="445" spans="1:12" x14ac:dyDescent="0.25">
      <c r="B445" t="s">
        <v>376</v>
      </c>
      <c r="D445" t="s">
        <v>4</v>
      </c>
      <c r="E445">
        <v>2</v>
      </c>
      <c r="F445">
        <v>2</v>
      </c>
      <c r="G445">
        <v>7</v>
      </c>
      <c r="H445">
        <v>1</v>
      </c>
      <c r="I445">
        <v>1</v>
      </c>
      <c r="J445">
        <f>SUM(J446:J447)</f>
        <v>3791807.48</v>
      </c>
    </row>
    <row r="446" spans="1:12" x14ac:dyDescent="0.25">
      <c r="A446" t="s">
        <v>1133</v>
      </c>
      <c r="B446" t="s">
        <v>1107</v>
      </c>
      <c r="C446" t="s">
        <v>1134</v>
      </c>
      <c r="D446" t="s">
        <v>10</v>
      </c>
      <c r="E446">
        <v>2</v>
      </c>
      <c r="F446">
        <v>2</v>
      </c>
      <c r="G446">
        <v>7</v>
      </c>
      <c r="H446">
        <v>1</v>
      </c>
      <c r="I446">
        <v>1</v>
      </c>
      <c r="J446">
        <v>3291057.15</v>
      </c>
      <c r="K446">
        <v>43004</v>
      </c>
      <c r="L446">
        <f t="shared" si="6"/>
        <v>43094</v>
      </c>
    </row>
    <row r="447" spans="1:12" x14ac:dyDescent="0.25">
      <c r="A447" t="s">
        <v>1174</v>
      </c>
      <c r="B447" t="s">
        <v>1456</v>
      </c>
      <c r="D447" t="s">
        <v>10</v>
      </c>
      <c r="E447">
        <v>2</v>
      </c>
      <c r="F447">
        <v>2</v>
      </c>
      <c r="G447">
        <v>7</v>
      </c>
      <c r="H447">
        <v>1</v>
      </c>
      <c r="I447">
        <v>1</v>
      </c>
      <c r="J447">
        <v>500750.33</v>
      </c>
      <c r="K447">
        <v>42643</v>
      </c>
      <c r="L447">
        <f t="shared" si="6"/>
        <v>42733</v>
      </c>
    </row>
    <row r="448" spans="1:12" x14ac:dyDescent="0.25">
      <c r="B448" t="s">
        <v>128</v>
      </c>
      <c r="D448" t="s">
        <v>4</v>
      </c>
      <c r="E448" t="s">
        <v>13</v>
      </c>
      <c r="F448" t="s">
        <v>13</v>
      </c>
      <c r="G448" t="s">
        <v>18</v>
      </c>
      <c r="H448" t="s">
        <v>11</v>
      </c>
      <c r="I448" t="s">
        <v>13</v>
      </c>
      <c r="J448">
        <f>SUM(J449:J451)</f>
        <v>819319.73</v>
      </c>
    </row>
    <row r="449" spans="1:12" s="3" customFormat="1" x14ac:dyDescent="0.25">
      <c r="A449" t="s">
        <v>1178</v>
      </c>
      <c r="B449" t="s">
        <v>1130</v>
      </c>
      <c r="C449" t="s">
        <v>1179</v>
      </c>
      <c r="D449" t="s">
        <v>10</v>
      </c>
      <c r="E449" t="s">
        <v>13</v>
      </c>
      <c r="F449" t="s">
        <v>13</v>
      </c>
      <c r="G449" t="s">
        <v>18</v>
      </c>
      <c r="H449" t="s">
        <v>11</v>
      </c>
      <c r="I449" t="s">
        <v>13</v>
      </c>
      <c r="J449">
        <v>68603.73</v>
      </c>
      <c r="K449"/>
      <c r="L449">
        <f t="shared" si="6"/>
        <v>90</v>
      </c>
    </row>
    <row r="450" spans="1:12" s="3" customFormat="1" x14ac:dyDescent="0.25">
      <c r="A450" t="s">
        <v>1276</v>
      </c>
      <c r="B450" t="s">
        <v>1277</v>
      </c>
      <c r="C450" t="s">
        <v>1278</v>
      </c>
      <c r="D450" t="s">
        <v>10</v>
      </c>
      <c r="E450" t="s">
        <v>13</v>
      </c>
      <c r="F450" t="s">
        <v>13</v>
      </c>
      <c r="G450" t="s">
        <v>18</v>
      </c>
      <c r="H450" t="s">
        <v>11</v>
      </c>
      <c r="I450" t="s">
        <v>13</v>
      </c>
      <c r="J450">
        <v>160126</v>
      </c>
      <c r="K450">
        <v>43070</v>
      </c>
      <c r="L450">
        <f t="shared" si="6"/>
        <v>43160</v>
      </c>
    </row>
    <row r="451" spans="1:12" s="3" customFormat="1" x14ac:dyDescent="0.25">
      <c r="A451" t="s">
        <v>453</v>
      </c>
      <c r="B451" t="s">
        <v>422</v>
      </c>
      <c r="C451"/>
      <c r="D451" t="s">
        <v>10</v>
      </c>
      <c r="E451" t="s">
        <v>13</v>
      </c>
      <c r="F451" t="s">
        <v>13</v>
      </c>
      <c r="G451" t="s">
        <v>18</v>
      </c>
      <c r="H451" t="s">
        <v>11</v>
      </c>
      <c r="I451" t="s">
        <v>13</v>
      </c>
      <c r="J451">
        <v>590590</v>
      </c>
      <c r="K451">
        <v>42944</v>
      </c>
      <c r="L451">
        <f t="shared" si="6"/>
        <v>43034</v>
      </c>
    </row>
    <row r="452" spans="1:12" x14ac:dyDescent="0.25">
      <c r="B452" t="s">
        <v>129</v>
      </c>
      <c r="D452" t="s">
        <v>4</v>
      </c>
      <c r="E452">
        <v>2</v>
      </c>
      <c r="F452">
        <v>2</v>
      </c>
      <c r="G452">
        <v>7</v>
      </c>
      <c r="H452">
        <v>2</v>
      </c>
      <c r="I452">
        <v>3</v>
      </c>
      <c r="J452">
        <f>SUM(J453:J457)</f>
        <v>2298937.42</v>
      </c>
    </row>
    <row r="453" spans="1:12" x14ac:dyDescent="0.25">
      <c r="A453" t="s">
        <v>586</v>
      </c>
      <c r="B453" t="s">
        <v>132</v>
      </c>
      <c r="C453" t="s">
        <v>587</v>
      </c>
      <c r="D453" t="s">
        <v>10</v>
      </c>
      <c r="E453">
        <v>2</v>
      </c>
      <c r="F453">
        <v>2</v>
      </c>
      <c r="G453">
        <v>7</v>
      </c>
      <c r="H453">
        <v>2</v>
      </c>
      <c r="I453">
        <v>3</v>
      </c>
      <c r="J453">
        <v>254693.02</v>
      </c>
      <c r="K453">
        <v>42439</v>
      </c>
      <c r="L453">
        <f t="shared" ref="L453:L515" si="7">+K453+90</f>
        <v>42529</v>
      </c>
    </row>
    <row r="454" spans="1:12" x14ac:dyDescent="0.25">
      <c r="A454" t="s">
        <v>1290</v>
      </c>
      <c r="B454" t="s">
        <v>1291</v>
      </c>
      <c r="C454" t="s">
        <v>1292</v>
      </c>
      <c r="D454" t="s">
        <v>10</v>
      </c>
      <c r="E454">
        <v>2</v>
      </c>
      <c r="F454">
        <v>2</v>
      </c>
      <c r="G454">
        <v>7</v>
      </c>
      <c r="H454">
        <v>2</v>
      </c>
      <c r="I454">
        <v>3</v>
      </c>
      <c r="J454">
        <v>61232</v>
      </c>
      <c r="L454">
        <f t="shared" si="7"/>
        <v>90</v>
      </c>
    </row>
    <row r="455" spans="1:12" x14ac:dyDescent="0.25">
      <c r="A455" t="s">
        <v>1293</v>
      </c>
      <c r="B455" t="s">
        <v>1291</v>
      </c>
      <c r="C455" t="s">
        <v>1292</v>
      </c>
      <c r="D455" t="s">
        <v>10</v>
      </c>
      <c r="E455">
        <v>2</v>
      </c>
      <c r="F455">
        <v>2</v>
      </c>
      <c r="G455">
        <v>7</v>
      </c>
      <c r="H455">
        <v>2</v>
      </c>
      <c r="I455">
        <v>3</v>
      </c>
      <c r="J455">
        <v>262080</v>
      </c>
      <c r="K455">
        <v>43090</v>
      </c>
      <c r="L455">
        <f t="shared" si="7"/>
        <v>43180</v>
      </c>
    </row>
    <row r="456" spans="1:12" x14ac:dyDescent="0.25">
      <c r="A456" t="s">
        <v>429</v>
      </c>
      <c r="B456" t="s">
        <v>428</v>
      </c>
      <c r="D456" t="s">
        <v>10</v>
      </c>
      <c r="E456">
        <v>2</v>
      </c>
      <c r="F456">
        <v>2</v>
      </c>
      <c r="G456">
        <v>7</v>
      </c>
      <c r="H456">
        <v>2</v>
      </c>
      <c r="I456">
        <v>3</v>
      </c>
      <c r="J456">
        <v>1098929.47</v>
      </c>
      <c r="L456">
        <f t="shared" si="7"/>
        <v>90</v>
      </c>
    </row>
    <row r="457" spans="1:12" x14ac:dyDescent="0.25">
      <c r="A457" t="s">
        <v>131</v>
      </c>
      <c r="B457" t="s">
        <v>130</v>
      </c>
      <c r="D457" t="s">
        <v>10</v>
      </c>
      <c r="E457">
        <v>2</v>
      </c>
      <c r="F457">
        <v>2</v>
      </c>
      <c r="G457">
        <v>7</v>
      </c>
      <c r="H457">
        <v>2</v>
      </c>
      <c r="I457">
        <v>3</v>
      </c>
      <c r="J457">
        <v>622002.93000000005</v>
      </c>
      <c r="K457">
        <v>42621</v>
      </c>
      <c r="L457">
        <f t="shared" si="7"/>
        <v>42711</v>
      </c>
    </row>
    <row r="458" spans="1:12" x14ac:dyDescent="0.25">
      <c r="B458" t="s">
        <v>133</v>
      </c>
      <c r="D458" t="s">
        <v>4</v>
      </c>
      <c r="E458">
        <v>2</v>
      </c>
      <c r="F458">
        <v>2</v>
      </c>
      <c r="G458">
        <v>7</v>
      </c>
      <c r="H458">
        <v>2</v>
      </c>
      <c r="I458">
        <v>6</v>
      </c>
      <c r="J458">
        <f>SUM(J459:J518)</f>
        <v>16942099.799999997</v>
      </c>
    </row>
    <row r="459" spans="1:12" x14ac:dyDescent="0.25">
      <c r="A459" t="s">
        <v>135</v>
      </c>
      <c r="B459" t="s">
        <v>134</v>
      </c>
      <c r="D459" t="s">
        <v>10</v>
      </c>
      <c r="E459">
        <v>2</v>
      </c>
      <c r="F459">
        <v>2</v>
      </c>
      <c r="G459">
        <v>7</v>
      </c>
      <c r="H459">
        <v>2</v>
      </c>
      <c r="I459">
        <v>6</v>
      </c>
      <c r="J459">
        <v>273885.28000000003</v>
      </c>
      <c r="K459">
        <v>41254</v>
      </c>
      <c r="L459">
        <f t="shared" si="7"/>
        <v>41344</v>
      </c>
    </row>
    <row r="460" spans="1:12" x14ac:dyDescent="0.25">
      <c r="A460" t="s">
        <v>135</v>
      </c>
      <c r="B460" t="s">
        <v>134</v>
      </c>
      <c r="D460" t="s">
        <v>10</v>
      </c>
      <c r="E460">
        <v>2</v>
      </c>
      <c r="F460">
        <v>2</v>
      </c>
      <c r="G460">
        <v>7</v>
      </c>
      <c r="H460">
        <v>2</v>
      </c>
      <c r="I460">
        <v>6</v>
      </c>
      <c r="J460">
        <v>269514.40000000002</v>
      </c>
      <c r="K460">
        <v>41254</v>
      </c>
      <c r="L460">
        <f t="shared" si="7"/>
        <v>41344</v>
      </c>
    </row>
    <row r="461" spans="1:12" x14ac:dyDescent="0.25">
      <c r="A461" t="s">
        <v>135</v>
      </c>
      <c r="B461" t="s">
        <v>134</v>
      </c>
      <c r="D461" t="s">
        <v>10</v>
      </c>
      <c r="E461">
        <v>2</v>
      </c>
      <c r="F461">
        <v>2</v>
      </c>
      <c r="G461">
        <v>7</v>
      </c>
      <c r="H461">
        <v>2</v>
      </c>
      <c r="I461">
        <v>6</v>
      </c>
      <c r="J461">
        <v>28652</v>
      </c>
      <c r="K461">
        <v>41259</v>
      </c>
      <c r="L461">
        <f t="shared" si="7"/>
        <v>41349</v>
      </c>
    </row>
    <row r="462" spans="1:12" x14ac:dyDescent="0.25">
      <c r="A462" t="s">
        <v>135</v>
      </c>
      <c r="B462" t="s">
        <v>134</v>
      </c>
      <c r="D462" t="s">
        <v>10</v>
      </c>
      <c r="E462">
        <v>2</v>
      </c>
      <c r="F462">
        <v>2</v>
      </c>
      <c r="G462">
        <v>7</v>
      </c>
      <c r="H462">
        <v>2</v>
      </c>
      <c r="I462">
        <v>6</v>
      </c>
      <c r="J462">
        <v>47517.08</v>
      </c>
      <c r="K462">
        <v>41270</v>
      </c>
      <c r="L462">
        <f t="shared" si="7"/>
        <v>41360</v>
      </c>
    </row>
    <row r="463" spans="1:12" x14ac:dyDescent="0.25">
      <c r="A463" t="s">
        <v>135</v>
      </c>
      <c r="B463" t="s">
        <v>134</v>
      </c>
      <c r="D463" t="s">
        <v>10</v>
      </c>
      <c r="E463">
        <v>2</v>
      </c>
      <c r="F463">
        <v>2</v>
      </c>
      <c r="G463">
        <v>7</v>
      </c>
      <c r="H463">
        <v>2</v>
      </c>
      <c r="I463">
        <v>6</v>
      </c>
      <c r="J463">
        <v>16241</v>
      </c>
      <c r="K463">
        <v>41275</v>
      </c>
      <c r="L463">
        <f t="shared" si="7"/>
        <v>41365</v>
      </c>
    </row>
    <row r="464" spans="1:12" x14ac:dyDescent="0.25">
      <c r="A464" t="s">
        <v>135</v>
      </c>
      <c r="B464" t="s">
        <v>134</v>
      </c>
      <c r="D464" t="s">
        <v>10</v>
      </c>
      <c r="E464">
        <v>2</v>
      </c>
      <c r="F464">
        <v>2</v>
      </c>
      <c r="G464">
        <v>7</v>
      </c>
      <c r="H464">
        <v>2</v>
      </c>
      <c r="I464">
        <v>6</v>
      </c>
      <c r="J464">
        <v>32152.639999999999</v>
      </c>
      <c r="K464">
        <v>41320</v>
      </c>
      <c r="L464">
        <f t="shared" si="7"/>
        <v>41410</v>
      </c>
    </row>
    <row r="465" spans="1:12" x14ac:dyDescent="0.25">
      <c r="A465" t="s">
        <v>963</v>
      </c>
      <c r="B465" t="s">
        <v>373</v>
      </c>
      <c r="C465" t="s">
        <v>466</v>
      </c>
      <c r="D465" t="s">
        <v>10</v>
      </c>
      <c r="E465">
        <v>2</v>
      </c>
      <c r="F465">
        <v>2</v>
      </c>
      <c r="G465">
        <v>7</v>
      </c>
      <c r="H465">
        <v>2</v>
      </c>
      <c r="I465">
        <v>6</v>
      </c>
      <c r="J465">
        <v>72558.2</v>
      </c>
      <c r="K465">
        <v>42921</v>
      </c>
      <c r="L465">
        <f t="shared" si="7"/>
        <v>43011</v>
      </c>
    </row>
    <row r="466" spans="1:12" x14ac:dyDescent="0.25">
      <c r="A466" t="s">
        <v>1273</v>
      </c>
      <c r="B466" t="s">
        <v>372</v>
      </c>
      <c r="C466" t="s">
        <v>466</v>
      </c>
      <c r="D466" t="s">
        <v>10</v>
      </c>
      <c r="E466">
        <v>2</v>
      </c>
      <c r="F466">
        <v>2</v>
      </c>
      <c r="G466">
        <v>7</v>
      </c>
      <c r="H466">
        <v>2</v>
      </c>
      <c r="I466">
        <v>6</v>
      </c>
      <c r="J466">
        <v>697987.86</v>
      </c>
      <c r="K466">
        <v>43031</v>
      </c>
      <c r="L466">
        <f t="shared" si="7"/>
        <v>43121</v>
      </c>
    </row>
    <row r="467" spans="1:12" x14ac:dyDescent="0.25">
      <c r="A467" t="s">
        <v>1245</v>
      </c>
      <c r="B467" t="s">
        <v>372</v>
      </c>
      <c r="C467" t="s">
        <v>466</v>
      </c>
      <c r="D467" t="s">
        <v>10</v>
      </c>
      <c r="E467">
        <v>2</v>
      </c>
      <c r="F467">
        <v>2</v>
      </c>
      <c r="G467">
        <v>7</v>
      </c>
      <c r="H467">
        <v>2</v>
      </c>
      <c r="I467">
        <v>6</v>
      </c>
      <c r="J467">
        <v>208541.4</v>
      </c>
      <c r="K467">
        <v>43052</v>
      </c>
      <c r="L467">
        <f t="shared" si="7"/>
        <v>43142</v>
      </c>
    </row>
    <row r="468" spans="1:12" x14ac:dyDescent="0.25">
      <c r="A468" t="s">
        <v>1244</v>
      </c>
      <c r="B468" t="s">
        <v>20</v>
      </c>
      <c r="C468" t="s">
        <v>466</v>
      </c>
      <c r="D468" t="s">
        <v>10</v>
      </c>
      <c r="E468">
        <v>2</v>
      </c>
      <c r="F468">
        <v>2</v>
      </c>
      <c r="G468">
        <v>7</v>
      </c>
      <c r="H468">
        <v>2</v>
      </c>
      <c r="I468">
        <v>6</v>
      </c>
      <c r="J468">
        <v>58502.82</v>
      </c>
      <c r="K468">
        <v>43052</v>
      </c>
      <c r="L468">
        <f t="shared" si="7"/>
        <v>43142</v>
      </c>
    </row>
    <row r="469" spans="1:12" x14ac:dyDescent="0.25">
      <c r="A469" t="s">
        <v>21</v>
      </c>
      <c r="B469" t="s">
        <v>19</v>
      </c>
      <c r="C469" t="s">
        <v>466</v>
      </c>
      <c r="D469" t="s">
        <v>10</v>
      </c>
      <c r="E469">
        <v>2</v>
      </c>
      <c r="F469">
        <v>2</v>
      </c>
      <c r="G469">
        <v>7</v>
      </c>
      <c r="H469">
        <v>2</v>
      </c>
      <c r="I469">
        <v>6</v>
      </c>
      <c r="J469">
        <v>102070</v>
      </c>
      <c r="K469">
        <v>42711</v>
      </c>
      <c r="L469">
        <f t="shared" si="7"/>
        <v>42801</v>
      </c>
    </row>
    <row r="470" spans="1:12" x14ac:dyDescent="0.25">
      <c r="A470" t="s">
        <v>1106</v>
      </c>
      <c r="B470" t="s">
        <v>1097</v>
      </c>
      <c r="C470" t="s">
        <v>466</v>
      </c>
      <c r="D470" t="s">
        <v>10</v>
      </c>
      <c r="E470">
        <v>2</v>
      </c>
      <c r="F470">
        <v>2</v>
      </c>
      <c r="G470">
        <v>7</v>
      </c>
      <c r="H470">
        <v>2</v>
      </c>
      <c r="I470">
        <v>6</v>
      </c>
      <c r="J470">
        <v>37125.49</v>
      </c>
      <c r="K470">
        <v>43004</v>
      </c>
      <c r="L470">
        <f t="shared" si="7"/>
        <v>43094</v>
      </c>
    </row>
    <row r="471" spans="1:12" x14ac:dyDescent="0.25">
      <c r="A471" t="s">
        <v>432</v>
      </c>
      <c r="B471" t="s">
        <v>1097</v>
      </c>
      <c r="C471" t="s">
        <v>466</v>
      </c>
      <c r="D471" t="s">
        <v>10</v>
      </c>
      <c r="E471">
        <v>2</v>
      </c>
      <c r="F471">
        <v>2</v>
      </c>
      <c r="G471">
        <v>7</v>
      </c>
      <c r="H471">
        <v>2</v>
      </c>
      <c r="I471">
        <v>6</v>
      </c>
      <c r="J471">
        <v>28550.69</v>
      </c>
      <c r="K471">
        <v>43039</v>
      </c>
      <c r="L471">
        <f t="shared" si="7"/>
        <v>43129</v>
      </c>
    </row>
    <row r="472" spans="1:12" x14ac:dyDescent="0.25">
      <c r="A472" t="s">
        <v>1041</v>
      </c>
      <c r="B472" t="s">
        <v>324</v>
      </c>
      <c r="C472" t="s">
        <v>466</v>
      </c>
      <c r="D472" t="s">
        <v>10</v>
      </c>
      <c r="E472">
        <v>2</v>
      </c>
      <c r="F472">
        <v>2</v>
      </c>
      <c r="G472">
        <v>7</v>
      </c>
      <c r="H472">
        <v>2</v>
      </c>
      <c r="I472">
        <v>6</v>
      </c>
      <c r="J472">
        <v>162556.79999999999</v>
      </c>
      <c r="K472">
        <v>42816</v>
      </c>
      <c r="L472">
        <f t="shared" si="7"/>
        <v>42906</v>
      </c>
    </row>
    <row r="473" spans="1:12" x14ac:dyDescent="0.25">
      <c r="A473" t="s">
        <v>1250</v>
      </c>
      <c r="B473" t="s">
        <v>22</v>
      </c>
      <c r="C473" t="s">
        <v>466</v>
      </c>
      <c r="D473" t="s">
        <v>10</v>
      </c>
      <c r="E473">
        <v>2</v>
      </c>
      <c r="F473">
        <v>2</v>
      </c>
      <c r="G473">
        <v>7</v>
      </c>
      <c r="H473">
        <v>2</v>
      </c>
      <c r="I473">
        <v>6</v>
      </c>
      <c r="J473">
        <v>555125.1</v>
      </c>
      <c r="K473">
        <v>43052</v>
      </c>
      <c r="L473">
        <f t="shared" si="7"/>
        <v>43142</v>
      </c>
    </row>
    <row r="474" spans="1:12" x14ac:dyDescent="0.25">
      <c r="A474" t="s">
        <v>1252</v>
      </c>
      <c r="B474" t="s">
        <v>22</v>
      </c>
      <c r="C474" t="s">
        <v>466</v>
      </c>
      <c r="D474" t="s">
        <v>10</v>
      </c>
      <c r="E474">
        <v>2</v>
      </c>
      <c r="F474">
        <v>2</v>
      </c>
      <c r="G474">
        <v>7</v>
      </c>
      <c r="H474">
        <v>2</v>
      </c>
      <c r="I474">
        <v>6</v>
      </c>
      <c r="J474">
        <v>115232.9</v>
      </c>
      <c r="K474">
        <v>43049</v>
      </c>
      <c r="L474">
        <f t="shared" si="7"/>
        <v>43139</v>
      </c>
    </row>
    <row r="475" spans="1:12" x14ac:dyDescent="0.25">
      <c r="A475" t="s">
        <v>1251</v>
      </c>
      <c r="B475" t="s">
        <v>24</v>
      </c>
      <c r="C475" t="s">
        <v>466</v>
      </c>
      <c r="D475" t="s">
        <v>10</v>
      </c>
      <c r="E475">
        <v>2</v>
      </c>
      <c r="F475">
        <v>2</v>
      </c>
      <c r="G475">
        <v>7</v>
      </c>
      <c r="H475">
        <v>2</v>
      </c>
      <c r="I475">
        <v>6</v>
      </c>
      <c r="J475">
        <v>133315.88</v>
      </c>
      <c r="K475">
        <v>43052</v>
      </c>
      <c r="L475">
        <f t="shared" si="7"/>
        <v>43142</v>
      </c>
    </row>
    <row r="476" spans="1:12" x14ac:dyDescent="0.25">
      <c r="A476" t="s">
        <v>1202</v>
      </c>
      <c r="B476" t="s">
        <v>23</v>
      </c>
      <c r="C476" t="s">
        <v>466</v>
      </c>
      <c r="D476" t="s">
        <v>10</v>
      </c>
      <c r="E476">
        <v>2</v>
      </c>
      <c r="F476">
        <v>2</v>
      </c>
      <c r="G476">
        <v>7</v>
      </c>
      <c r="H476">
        <v>2</v>
      </c>
      <c r="I476">
        <v>6</v>
      </c>
      <c r="J476">
        <v>374555.6</v>
      </c>
      <c r="K476">
        <v>43033</v>
      </c>
      <c r="L476">
        <f t="shared" si="7"/>
        <v>43123</v>
      </c>
    </row>
    <row r="477" spans="1:12" x14ac:dyDescent="0.25">
      <c r="A477" t="s">
        <v>1222</v>
      </c>
      <c r="B477" t="s">
        <v>322</v>
      </c>
      <c r="C477" t="s">
        <v>466</v>
      </c>
      <c r="D477" t="s">
        <v>10</v>
      </c>
      <c r="E477">
        <v>2</v>
      </c>
      <c r="F477">
        <v>2</v>
      </c>
      <c r="G477">
        <v>7</v>
      </c>
      <c r="H477">
        <v>2</v>
      </c>
      <c r="I477">
        <v>6</v>
      </c>
      <c r="J477">
        <v>110635.62</v>
      </c>
      <c r="K477">
        <v>43040</v>
      </c>
      <c r="L477">
        <f t="shared" si="7"/>
        <v>43130</v>
      </c>
    </row>
    <row r="478" spans="1:12" x14ac:dyDescent="0.25">
      <c r="A478" t="s">
        <v>1223</v>
      </c>
      <c r="B478" t="s">
        <v>322</v>
      </c>
      <c r="C478" t="s">
        <v>466</v>
      </c>
      <c r="D478" t="s">
        <v>10</v>
      </c>
      <c r="E478">
        <v>2</v>
      </c>
      <c r="F478">
        <v>2</v>
      </c>
      <c r="G478">
        <v>7</v>
      </c>
      <c r="H478">
        <v>2</v>
      </c>
      <c r="I478">
        <v>6</v>
      </c>
      <c r="J478">
        <v>110676.15</v>
      </c>
      <c r="K478">
        <v>43041</v>
      </c>
      <c r="L478">
        <f t="shared" si="7"/>
        <v>43131</v>
      </c>
    </row>
    <row r="479" spans="1:12" x14ac:dyDescent="0.25">
      <c r="A479" t="s">
        <v>433</v>
      </c>
      <c r="B479" t="s">
        <v>20</v>
      </c>
      <c r="C479" t="s">
        <v>466</v>
      </c>
      <c r="D479" t="s">
        <v>10</v>
      </c>
      <c r="E479">
        <v>2</v>
      </c>
      <c r="F479">
        <v>2</v>
      </c>
      <c r="G479">
        <v>7</v>
      </c>
      <c r="H479">
        <v>2</v>
      </c>
      <c r="I479">
        <v>6</v>
      </c>
      <c r="J479">
        <v>854988.68</v>
      </c>
      <c r="K479">
        <v>43041</v>
      </c>
      <c r="L479">
        <f t="shared" si="7"/>
        <v>43131</v>
      </c>
    </row>
    <row r="480" spans="1:12" x14ac:dyDescent="0.25">
      <c r="A480" t="s">
        <v>1186</v>
      </c>
      <c r="B480" t="s">
        <v>1075</v>
      </c>
      <c r="C480" t="s">
        <v>466</v>
      </c>
      <c r="D480" t="s">
        <v>10</v>
      </c>
      <c r="E480">
        <v>2</v>
      </c>
      <c r="F480">
        <v>2</v>
      </c>
      <c r="G480">
        <v>7</v>
      </c>
      <c r="H480">
        <v>2</v>
      </c>
      <c r="I480">
        <v>6</v>
      </c>
      <c r="J480">
        <v>169861</v>
      </c>
      <c r="K480">
        <v>42997</v>
      </c>
      <c r="L480">
        <f t="shared" si="7"/>
        <v>43087</v>
      </c>
    </row>
    <row r="481" spans="1:12" x14ac:dyDescent="0.25">
      <c r="A481" t="s">
        <v>1188</v>
      </c>
      <c r="B481" t="s">
        <v>1075</v>
      </c>
      <c r="C481" t="s">
        <v>466</v>
      </c>
      <c r="D481" t="s">
        <v>10</v>
      </c>
      <c r="E481">
        <v>2</v>
      </c>
      <c r="F481">
        <v>2</v>
      </c>
      <c r="G481">
        <v>7</v>
      </c>
      <c r="H481">
        <v>2</v>
      </c>
      <c r="I481">
        <v>6</v>
      </c>
      <c r="J481">
        <v>418457.5</v>
      </c>
      <c r="K481">
        <v>43027</v>
      </c>
      <c r="L481">
        <f t="shared" si="7"/>
        <v>43117</v>
      </c>
    </row>
    <row r="482" spans="1:12" x14ac:dyDescent="0.25">
      <c r="A482" t="s">
        <v>1269</v>
      </c>
      <c r="B482" t="s">
        <v>1075</v>
      </c>
      <c r="C482" t="s">
        <v>466</v>
      </c>
      <c r="D482" t="s">
        <v>10</v>
      </c>
      <c r="E482">
        <v>2</v>
      </c>
      <c r="F482">
        <v>2</v>
      </c>
      <c r="G482">
        <v>7</v>
      </c>
      <c r="H482">
        <v>2</v>
      </c>
      <c r="I482">
        <v>6</v>
      </c>
      <c r="J482">
        <v>561084.1</v>
      </c>
      <c r="K482">
        <v>43056</v>
      </c>
      <c r="L482">
        <f t="shared" si="7"/>
        <v>43146</v>
      </c>
    </row>
    <row r="483" spans="1:12" x14ac:dyDescent="0.25">
      <c r="A483" t="s">
        <v>1268</v>
      </c>
      <c r="B483" t="s">
        <v>1075</v>
      </c>
      <c r="C483" t="s">
        <v>466</v>
      </c>
      <c r="D483" t="s">
        <v>10</v>
      </c>
      <c r="E483">
        <v>2</v>
      </c>
      <c r="F483">
        <v>2</v>
      </c>
      <c r="G483">
        <v>7</v>
      </c>
      <c r="H483">
        <v>2</v>
      </c>
      <c r="I483">
        <v>6</v>
      </c>
      <c r="J483">
        <v>140414.1</v>
      </c>
      <c r="K483">
        <v>43056</v>
      </c>
      <c r="L483">
        <f t="shared" si="7"/>
        <v>43146</v>
      </c>
    </row>
    <row r="484" spans="1:12" x14ac:dyDescent="0.25">
      <c r="A484" t="s">
        <v>944</v>
      </c>
      <c r="B484" t="s">
        <v>24</v>
      </c>
      <c r="C484" t="s">
        <v>945</v>
      </c>
      <c r="D484" t="s">
        <v>10</v>
      </c>
      <c r="E484">
        <v>2</v>
      </c>
      <c r="F484">
        <v>2</v>
      </c>
      <c r="G484">
        <v>7</v>
      </c>
      <c r="H484">
        <v>2</v>
      </c>
      <c r="I484">
        <v>6</v>
      </c>
      <c r="J484">
        <v>11442.94</v>
      </c>
      <c r="K484">
        <v>41397</v>
      </c>
      <c r="L484">
        <f t="shared" si="7"/>
        <v>41487</v>
      </c>
    </row>
    <row r="485" spans="1:12" x14ac:dyDescent="0.25">
      <c r="A485" t="s">
        <v>1352</v>
      </c>
      <c r="B485" t="s">
        <v>322</v>
      </c>
      <c r="C485" t="s">
        <v>466</v>
      </c>
      <c r="D485" t="s">
        <v>10</v>
      </c>
      <c r="E485">
        <v>2</v>
      </c>
      <c r="F485">
        <v>2</v>
      </c>
      <c r="G485">
        <v>7</v>
      </c>
      <c r="H485">
        <v>2</v>
      </c>
      <c r="I485">
        <v>6</v>
      </c>
      <c r="J485">
        <v>80540.97</v>
      </c>
      <c r="K485">
        <v>43081</v>
      </c>
      <c r="L485">
        <f t="shared" si="7"/>
        <v>43171</v>
      </c>
    </row>
    <row r="486" spans="1:12" x14ac:dyDescent="0.25">
      <c r="A486" t="s">
        <v>1356</v>
      </c>
      <c r="B486" t="s">
        <v>322</v>
      </c>
      <c r="C486" t="s">
        <v>466</v>
      </c>
      <c r="D486" t="s">
        <v>10</v>
      </c>
      <c r="E486">
        <v>2</v>
      </c>
      <c r="F486">
        <v>2</v>
      </c>
      <c r="G486">
        <v>7</v>
      </c>
      <c r="H486">
        <v>2</v>
      </c>
      <c r="I486">
        <v>6</v>
      </c>
      <c r="J486">
        <v>63669.38</v>
      </c>
      <c r="K486">
        <v>43081</v>
      </c>
      <c r="L486">
        <f t="shared" si="7"/>
        <v>43171</v>
      </c>
    </row>
    <row r="487" spans="1:12" x14ac:dyDescent="0.25">
      <c r="A487" t="s">
        <v>1388</v>
      </c>
      <c r="B487" t="s">
        <v>20</v>
      </c>
      <c r="C487" t="s">
        <v>466</v>
      </c>
      <c r="D487" t="s">
        <v>10</v>
      </c>
      <c r="E487">
        <v>2</v>
      </c>
      <c r="F487">
        <v>2</v>
      </c>
      <c r="G487">
        <v>7</v>
      </c>
      <c r="H487">
        <v>2</v>
      </c>
      <c r="I487">
        <v>6</v>
      </c>
      <c r="J487">
        <v>451454.26</v>
      </c>
      <c r="K487">
        <v>43084</v>
      </c>
      <c r="L487">
        <f t="shared" si="7"/>
        <v>43174</v>
      </c>
    </row>
    <row r="488" spans="1:12" x14ac:dyDescent="0.25">
      <c r="A488" t="s">
        <v>1372</v>
      </c>
      <c r="B488" t="s">
        <v>322</v>
      </c>
      <c r="C488" t="s">
        <v>466</v>
      </c>
      <c r="D488" t="s">
        <v>10</v>
      </c>
      <c r="E488">
        <v>2</v>
      </c>
      <c r="F488">
        <v>2</v>
      </c>
      <c r="G488">
        <v>7</v>
      </c>
      <c r="H488">
        <v>2</v>
      </c>
      <c r="I488">
        <v>6</v>
      </c>
      <c r="J488">
        <v>582454.53</v>
      </c>
      <c r="K488">
        <v>43020</v>
      </c>
      <c r="L488">
        <f t="shared" si="7"/>
        <v>43110</v>
      </c>
    </row>
    <row r="489" spans="1:12" x14ac:dyDescent="0.25">
      <c r="A489" t="s">
        <v>946</v>
      </c>
      <c r="B489" t="s">
        <v>24</v>
      </c>
      <c r="C489" t="s">
        <v>805</v>
      </c>
      <c r="D489" t="s">
        <v>10</v>
      </c>
      <c r="E489">
        <v>2</v>
      </c>
      <c r="F489">
        <v>2</v>
      </c>
      <c r="G489">
        <v>7</v>
      </c>
      <c r="H489">
        <v>2</v>
      </c>
      <c r="I489">
        <v>6</v>
      </c>
      <c r="J489">
        <v>5228.57</v>
      </c>
      <c r="K489">
        <v>41554</v>
      </c>
      <c r="L489">
        <f t="shared" si="7"/>
        <v>41644</v>
      </c>
    </row>
    <row r="490" spans="1:12" x14ac:dyDescent="0.25">
      <c r="A490" t="s">
        <v>1258</v>
      </c>
      <c r="B490" t="s">
        <v>1259</v>
      </c>
      <c r="C490" t="s">
        <v>805</v>
      </c>
      <c r="D490" t="s">
        <v>10</v>
      </c>
      <c r="E490">
        <v>2</v>
      </c>
      <c r="F490">
        <v>2</v>
      </c>
      <c r="G490">
        <v>7</v>
      </c>
      <c r="H490">
        <v>2</v>
      </c>
      <c r="I490">
        <v>6</v>
      </c>
      <c r="J490">
        <v>17877</v>
      </c>
      <c r="K490">
        <v>43053</v>
      </c>
      <c r="L490">
        <f t="shared" si="7"/>
        <v>43143</v>
      </c>
    </row>
    <row r="491" spans="1:12" x14ac:dyDescent="0.25">
      <c r="A491" t="s">
        <v>1280</v>
      </c>
      <c r="B491" t="s">
        <v>1259</v>
      </c>
      <c r="C491" t="s">
        <v>805</v>
      </c>
      <c r="D491" t="s">
        <v>10</v>
      </c>
      <c r="E491">
        <v>2</v>
      </c>
      <c r="F491">
        <v>2</v>
      </c>
      <c r="G491">
        <v>7</v>
      </c>
      <c r="H491">
        <v>2</v>
      </c>
      <c r="I491">
        <v>6</v>
      </c>
      <c r="J491">
        <v>35158</v>
      </c>
      <c r="K491">
        <v>43053</v>
      </c>
      <c r="L491">
        <f t="shared" si="7"/>
        <v>43143</v>
      </c>
    </row>
    <row r="492" spans="1:12" x14ac:dyDescent="0.25">
      <c r="A492" t="s">
        <v>1301</v>
      </c>
      <c r="B492" t="s">
        <v>23</v>
      </c>
      <c r="C492" t="s">
        <v>805</v>
      </c>
      <c r="D492" t="s">
        <v>10</v>
      </c>
      <c r="E492">
        <v>2</v>
      </c>
      <c r="F492">
        <v>2</v>
      </c>
      <c r="G492">
        <v>7</v>
      </c>
      <c r="H492">
        <v>2</v>
      </c>
      <c r="I492">
        <v>6</v>
      </c>
      <c r="J492">
        <v>563686</v>
      </c>
      <c r="K492">
        <v>43063</v>
      </c>
      <c r="L492">
        <f t="shared" si="7"/>
        <v>43153</v>
      </c>
    </row>
    <row r="493" spans="1:12" x14ac:dyDescent="0.25">
      <c r="A493" t="s">
        <v>1257</v>
      </c>
      <c r="B493" t="s">
        <v>24</v>
      </c>
      <c r="C493" t="s">
        <v>805</v>
      </c>
      <c r="D493" t="s">
        <v>10</v>
      </c>
      <c r="E493">
        <v>2</v>
      </c>
      <c r="F493">
        <v>2</v>
      </c>
      <c r="G493">
        <v>7</v>
      </c>
      <c r="H493">
        <v>2</v>
      </c>
      <c r="I493">
        <v>6</v>
      </c>
      <c r="J493">
        <v>53100</v>
      </c>
      <c r="K493">
        <v>43034</v>
      </c>
      <c r="L493">
        <f t="shared" si="7"/>
        <v>43124</v>
      </c>
    </row>
    <row r="494" spans="1:12" x14ac:dyDescent="0.25">
      <c r="A494" t="s">
        <v>1166</v>
      </c>
      <c r="B494" t="s">
        <v>24</v>
      </c>
      <c r="C494" t="s">
        <v>805</v>
      </c>
      <c r="D494" t="s">
        <v>10</v>
      </c>
      <c r="E494">
        <v>2</v>
      </c>
      <c r="F494">
        <v>2</v>
      </c>
      <c r="G494">
        <v>7</v>
      </c>
      <c r="H494">
        <v>2</v>
      </c>
      <c r="I494">
        <v>6</v>
      </c>
      <c r="J494">
        <v>188257.2</v>
      </c>
      <c r="K494">
        <v>42774</v>
      </c>
      <c r="L494">
        <f t="shared" si="7"/>
        <v>42864</v>
      </c>
    </row>
    <row r="495" spans="1:12" x14ac:dyDescent="0.25">
      <c r="A495" t="s">
        <v>947</v>
      </c>
      <c r="B495" t="s">
        <v>24</v>
      </c>
      <c r="C495" t="s">
        <v>945</v>
      </c>
      <c r="D495" t="s">
        <v>10</v>
      </c>
      <c r="E495">
        <v>2</v>
      </c>
      <c r="F495">
        <v>2</v>
      </c>
      <c r="G495">
        <v>7</v>
      </c>
      <c r="H495">
        <v>2</v>
      </c>
      <c r="I495">
        <v>6</v>
      </c>
      <c r="J495">
        <v>188257.2</v>
      </c>
      <c r="K495">
        <v>42774</v>
      </c>
      <c r="L495">
        <f t="shared" si="7"/>
        <v>42864</v>
      </c>
    </row>
    <row r="496" spans="1:12" x14ac:dyDescent="0.25">
      <c r="A496" t="s">
        <v>1460</v>
      </c>
      <c r="B496" t="s">
        <v>1438</v>
      </c>
      <c r="C496" t="s">
        <v>1461</v>
      </c>
      <c r="D496" t="s">
        <v>10</v>
      </c>
      <c r="E496">
        <v>2</v>
      </c>
      <c r="F496">
        <v>2</v>
      </c>
      <c r="G496">
        <v>7</v>
      </c>
      <c r="H496">
        <v>2</v>
      </c>
      <c r="I496">
        <v>6</v>
      </c>
      <c r="J496">
        <v>42456.34</v>
      </c>
      <c r="K496">
        <v>43096</v>
      </c>
      <c r="L496">
        <f t="shared" si="7"/>
        <v>43186</v>
      </c>
    </row>
    <row r="497" spans="1:12" x14ac:dyDescent="0.25">
      <c r="A497" t="s">
        <v>1521</v>
      </c>
      <c r="B497" t="s">
        <v>1097</v>
      </c>
      <c r="C497" t="s">
        <v>466</v>
      </c>
      <c r="D497" t="s">
        <v>10</v>
      </c>
      <c r="E497">
        <v>2</v>
      </c>
      <c r="F497">
        <v>2</v>
      </c>
      <c r="G497">
        <v>7</v>
      </c>
      <c r="H497">
        <v>2</v>
      </c>
      <c r="I497">
        <v>6</v>
      </c>
      <c r="J497">
        <v>52497.82</v>
      </c>
      <c r="K497">
        <v>43102</v>
      </c>
      <c r="L497">
        <f t="shared" si="7"/>
        <v>43192</v>
      </c>
    </row>
    <row r="498" spans="1:12" x14ac:dyDescent="0.25">
      <c r="A498" t="s">
        <v>1322</v>
      </c>
      <c r="B498" t="s">
        <v>19</v>
      </c>
      <c r="C498" t="s">
        <v>805</v>
      </c>
      <c r="D498" t="s">
        <v>10</v>
      </c>
      <c r="E498">
        <v>2</v>
      </c>
      <c r="F498">
        <v>2</v>
      </c>
      <c r="G498">
        <v>7</v>
      </c>
      <c r="H498">
        <v>2</v>
      </c>
      <c r="I498">
        <v>6</v>
      </c>
      <c r="J498">
        <v>212084.37</v>
      </c>
      <c r="K498">
        <v>43075</v>
      </c>
      <c r="L498">
        <f t="shared" si="7"/>
        <v>43165</v>
      </c>
    </row>
    <row r="499" spans="1:12" x14ac:dyDescent="0.25">
      <c r="A499" t="s">
        <v>1353</v>
      </c>
      <c r="B499" t="s">
        <v>19</v>
      </c>
      <c r="C499" t="s">
        <v>805</v>
      </c>
      <c r="D499" t="s">
        <v>10</v>
      </c>
      <c r="E499">
        <v>2</v>
      </c>
      <c r="F499">
        <v>2</v>
      </c>
      <c r="G499">
        <v>7</v>
      </c>
      <c r="H499">
        <v>2</v>
      </c>
      <c r="I499">
        <v>6</v>
      </c>
      <c r="J499">
        <v>315313.7</v>
      </c>
      <c r="K499">
        <v>43081</v>
      </c>
      <c r="L499">
        <f t="shared" si="7"/>
        <v>43171</v>
      </c>
    </row>
    <row r="500" spans="1:12" x14ac:dyDescent="0.25">
      <c r="A500" t="s">
        <v>1354</v>
      </c>
      <c r="B500" t="s">
        <v>19</v>
      </c>
      <c r="C500" t="s">
        <v>805</v>
      </c>
      <c r="D500" t="s">
        <v>10</v>
      </c>
      <c r="E500">
        <v>2</v>
      </c>
      <c r="F500">
        <v>2</v>
      </c>
      <c r="G500">
        <v>7</v>
      </c>
      <c r="H500">
        <v>2</v>
      </c>
      <c r="I500">
        <v>6</v>
      </c>
      <c r="J500">
        <v>460017.1</v>
      </c>
      <c r="K500">
        <v>43080</v>
      </c>
      <c r="L500">
        <f t="shared" si="7"/>
        <v>43170</v>
      </c>
    </row>
    <row r="501" spans="1:12" x14ac:dyDescent="0.25">
      <c r="A501" t="s">
        <v>1358</v>
      </c>
      <c r="B501" t="s">
        <v>19</v>
      </c>
      <c r="C501" t="s">
        <v>805</v>
      </c>
      <c r="D501" t="s">
        <v>10</v>
      </c>
      <c r="E501">
        <v>2</v>
      </c>
      <c r="F501">
        <v>2</v>
      </c>
      <c r="G501">
        <v>7</v>
      </c>
      <c r="H501">
        <v>2</v>
      </c>
      <c r="I501">
        <v>6</v>
      </c>
      <c r="J501">
        <v>983518.2</v>
      </c>
      <c r="K501">
        <v>43080</v>
      </c>
      <c r="L501">
        <f t="shared" si="7"/>
        <v>43170</v>
      </c>
    </row>
    <row r="502" spans="1:12" x14ac:dyDescent="0.25">
      <c r="A502" t="s">
        <v>1355</v>
      </c>
      <c r="B502" t="s">
        <v>19</v>
      </c>
      <c r="C502" t="s">
        <v>805</v>
      </c>
      <c r="D502" t="s">
        <v>10</v>
      </c>
      <c r="E502">
        <v>2</v>
      </c>
      <c r="F502">
        <v>2</v>
      </c>
      <c r="G502">
        <v>7</v>
      </c>
      <c r="H502">
        <v>2</v>
      </c>
      <c r="I502">
        <v>6</v>
      </c>
      <c r="J502">
        <v>362413.4</v>
      </c>
      <c r="K502">
        <v>43080</v>
      </c>
      <c r="L502">
        <f t="shared" si="7"/>
        <v>43170</v>
      </c>
    </row>
    <row r="503" spans="1:12" x14ac:dyDescent="0.25">
      <c r="A503" t="s">
        <v>1203</v>
      </c>
      <c r="B503" t="s">
        <v>22</v>
      </c>
      <c r="C503" t="s">
        <v>466</v>
      </c>
      <c r="D503" t="s">
        <v>10</v>
      </c>
      <c r="E503">
        <v>2</v>
      </c>
      <c r="F503">
        <v>2</v>
      </c>
      <c r="G503">
        <v>7</v>
      </c>
      <c r="H503">
        <v>2</v>
      </c>
      <c r="I503">
        <v>6</v>
      </c>
      <c r="J503">
        <v>1199605</v>
      </c>
      <c r="K503">
        <v>43034</v>
      </c>
      <c r="L503">
        <f t="shared" si="7"/>
        <v>43124</v>
      </c>
    </row>
    <row r="504" spans="1:12" x14ac:dyDescent="0.25">
      <c r="A504" t="s">
        <v>1253</v>
      </c>
      <c r="B504" t="s">
        <v>1075</v>
      </c>
      <c r="C504" t="s">
        <v>466</v>
      </c>
      <c r="D504" t="s">
        <v>10</v>
      </c>
      <c r="E504">
        <v>2</v>
      </c>
      <c r="F504">
        <v>2</v>
      </c>
      <c r="G504">
        <v>7</v>
      </c>
      <c r="H504">
        <v>2</v>
      </c>
      <c r="I504">
        <v>6</v>
      </c>
      <c r="J504">
        <v>783543.6</v>
      </c>
      <c r="K504">
        <v>43054</v>
      </c>
      <c r="L504">
        <f t="shared" si="7"/>
        <v>43144</v>
      </c>
    </row>
    <row r="505" spans="1:12" x14ac:dyDescent="0.25">
      <c r="A505" t="s">
        <v>1334</v>
      </c>
      <c r="B505" t="s">
        <v>22</v>
      </c>
      <c r="C505" t="s">
        <v>466</v>
      </c>
      <c r="D505" t="s">
        <v>10</v>
      </c>
      <c r="E505">
        <v>2</v>
      </c>
      <c r="F505">
        <v>2</v>
      </c>
      <c r="G505">
        <v>7</v>
      </c>
      <c r="H505">
        <v>2</v>
      </c>
      <c r="I505">
        <v>6</v>
      </c>
      <c r="J505">
        <v>1268605.02</v>
      </c>
      <c r="K505">
        <v>43054</v>
      </c>
      <c r="L505">
        <f t="shared" si="7"/>
        <v>43144</v>
      </c>
    </row>
    <row r="506" spans="1:12" x14ac:dyDescent="0.25">
      <c r="A506" t="s">
        <v>1254</v>
      </c>
      <c r="B506" t="s">
        <v>22</v>
      </c>
      <c r="C506" t="s">
        <v>466</v>
      </c>
      <c r="D506" t="s">
        <v>10</v>
      </c>
      <c r="E506">
        <v>2</v>
      </c>
      <c r="F506">
        <v>2</v>
      </c>
      <c r="G506">
        <v>7</v>
      </c>
      <c r="H506">
        <v>2</v>
      </c>
      <c r="I506">
        <v>6</v>
      </c>
      <c r="J506">
        <v>672446.6</v>
      </c>
      <c r="K506">
        <v>43052</v>
      </c>
      <c r="L506">
        <f t="shared" si="7"/>
        <v>43142</v>
      </c>
    </row>
    <row r="507" spans="1:12" x14ac:dyDescent="0.25">
      <c r="A507" t="s">
        <v>137</v>
      </c>
      <c r="B507" t="s">
        <v>136</v>
      </c>
      <c r="D507" t="s">
        <v>10</v>
      </c>
      <c r="E507">
        <v>2</v>
      </c>
      <c r="F507">
        <v>2</v>
      </c>
      <c r="G507">
        <v>7</v>
      </c>
      <c r="H507">
        <v>2</v>
      </c>
      <c r="I507">
        <v>6</v>
      </c>
      <c r="J507">
        <v>494290.2</v>
      </c>
      <c r="K507">
        <v>42585</v>
      </c>
      <c r="L507">
        <f t="shared" si="7"/>
        <v>42675</v>
      </c>
    </row>
    <row r="508" spans="1:12" x14ac:dyDescent="0.25">
      <c r="A508" t="s">
        <v>1171</v>
      </c>
      <c r="B508" t="s">
        <v>136</v>
      </c>
      <c r="C508" t="s">
        <v>466</v>
      </c>
      <c r="D508" t="s">
        <v>10</v>
      </c>
      <c r="E508">
        <v>2</v>
      </c>
      <c r="F508">
        <v>2</v>
      </c>
      <c r="G508">
        <v>7</v>
      </c>
      <c r="H508">
        <v>2</v>
      </c>
      <c r="I508">
        <v>6</v>
      </c>
      <c r="J508">
        <v>63436.800000000003</v>
      </c>
      <c r="K508">
        <v>43021</v>
      </c>
      <c r="L508">
        <f t="shared" si="7"/>
        <v>43111</v>
      </c>
    </row>
    <row r="509" spans="1:12" x14ac:dyDescent="0.25">
      <c r="A509" t="s">
        <v>1437</v>
      </c>
      <c r="B509" t="s">
        <v>1438</v>
      </c>
      <c r="C509" t="s">
        <v>466</v>
      </c>
      <c r="D509" t="s">
        <v>10</v>
      </c>
      <c r="E509">
        <v>2</v>
      </c>
      <c r="F509">
        <v>2</v>
      </c>
      <c r="G509">
        <v>7</v>
      </c>
      <c r="H509">
        <v>2</v>
      </c>
      <c r="I509">
        <v>6</v>
      </c>
      <c r="J509">
        <v>154602.59</v>
      </c>
      <c r="K509">
        <v>43091</v>
      </c>
      <c r="L509">
        <f t="shared" si="7"/>
        <v>43181</v>
      </c>
    </row>
    <row r="510" spans="1:12" x14ac:dyDescent="0.25">
      <c r="A510" t="s">
        <v>803</v>
      </c>
      <c r="B510" t="s">
        <v>804</v>
      </c>
      <c r="C510" t="s">
        <v>805</v>
      </c>
      <c r="D510" t="s">
        <v>10</v>
      </c>
      <c r="E510">
        <v>2</v>
      </c>
      <c r="F510">
        <v>2</v>
      </c>
      <c r="G510">
        <v>7</v>
      </c>
      <c r="H510">
        <v>2</v>
      </c>
      <c r="I510">
        <v>6</v>
      </c>
      <c r="J510">
        <v>723210.2</v>
      </c>
      <c r="K510">
        <v>43091</v>
      </c>
      <c r="L510">
        <f t="shared" si="7"/>
        <v>43181</v>
      </c>
    </row>
    <row r="511" spans="1:12" x14ac:dyDescent="0.25">
      <c r="A511" t="s">
        <v>139</v>
      </c>
      <c r="B511" t="s">
        <v>138</v>
      </c>
      <c r="D511" t="s">
        <v>10</v>
      </c>
      <c r="E511">
        <v>2</v>
      </c>
      <c r="F511">
        <v>2</v>
      </c>
      <c r="G511">
        <v>7</v>
      </c>
      <c r="H511">
        <v>2</v>
      </c>
      <c r="I511">
        <v>6</v>
      </c>
      <c r="J511">
        <v>89154</v>
      </c>
      <c r="K511">
        <v>42604</v>
      </c>
      <c r="L511">
        <f t="shared" si="7"/>
        <v>42694</v>
      </c>
    </row>
    <row r="512" spans="1:12" x14ac:dyDescent="0.25">
      <c r="A512" t="s">
        <v>1204</v>
      </c>
      <c r="B512" t="s">
        <v>136</v>
      </c>
      <c r="C512" t="s">
        <v>466</v>
      </c>
      <c r="D512" t="s">
        <v>10</v>
      </c>
      <c r="E512">
        <v>2</v>
      </c>
      <c r="F512">
        <v>2</v>
      </c>
      <c r="G512">
        <v>7</v>
      </c>
      <c r="H512">
        <v>2</v>
      </c>
      <c r="I512">
        <v>6</v>
      </c>
      <c r="J512">
        <v>101060.19</v>
      </c>
      <c r="K512">
        <v>43028</v>
      </c>
      <c r="L512">
        <f t="shared" si="7"/>
        <v>43118</v>
      </c>
    </row>
    <row r="513" spans="1:12" x14ac:dyDescent="0.25">
      <c r="A513" t="s">
        <v>140</v>
      </c>
      <c r="B513" t="s">
        <v>136</v>
      </c>
      <c r="D513" t="s">
        <v>10</v>
      </c>
      <c r="E513">
        <v>2</v>
      </c>
      <c r="F513">
        <v>2</v>
      </c>
      <c r="G513">
        <v>7</v>
      </c>
      <c r="H513">
        <v>2</v>
      </c>
      <c r="I513">
        <v>6</v>
      </c>
      <c r="J513">
        <v>168303.4</v>
      </c>
      <c r="K513">
        <v>43010</v>
      </c>
      <c r="L513">
        <f t="shared" si="7"/>
        <v>43100</v>
      </c>
    </row>
    <row r="514" spans="1:12" x14ac:dyDescent="0.25">
      <c r="A514" t="s">
        <v>36</v>
      </c>
      <c r="B514" t="s">
        <v>142</v>
      </c>
      <c r="D514" t="s">
        <v>10</v>
      </c>
      <c r="E514">
        <v>2</v>
      </c>
      <c r="F514">
        <v>2</v>
      </c>
      <c r="G514">
        <v>7</v>
      </c>
      <c r="H514">
        <v>2</v>
      </c>
      <c r="I514">
        <v>6</v>
      </c>
      <c r="J514">
        <v>137661.99</v>
      </c>
      <c r="K514">
        <v>42641</v>
      </c>
      <c r="L514">
        <f t="shared" si="7"/>
        <v>42731</v>
      </c>
    </row>
    <row r="515" spans="1:12" x14ac:dyDescent="0.25">
      <c r="A515" t="s">
        <v>360</v>
      </c>
      <c r="B515" t="s">
        <v>136</v>
      </c>
      <c r="D515" t="s">
        <v>10</v>
      </c>
      <c r="E515">
        <v>2</v>
      </c>
      <c r="F515">
        <v>2</v>
      </c>
      <c r="G515">
        <v>7</v>
      </c>
      <c r="H515">
        <v>2</v>
      </c>
      <c r="I515">
        <v>6</v>
      </c>
      <c r="J515">
        <v>260042</v>
      </c>
      <c r="K515">
        <v>42873</v>
      </c>
      <c r="L515">
        <f t="shared" si="7"/>
        <v>42963</v>
      </c>
    </row>
    <row r="516" spans="1:12" x14ac:dyDescent="0.25">
      <c r="A516" t="s">
        <v>948</v>
      </c>
      <c r="B516" t="s">
        <v>949</v>
      </c>
      <c r="C516" t="s">
        <v>945</v>
      </c>
      <c r="D516" t="s">
        <v>10</v>
      </c>
      <c r="E516">
        <v>2</v>
      </c>
      <c r="F516">
        <v>2</v>
      </c>
      <c r="G516">
        <v>7</v>
      </c>
      <c r="H516">
        <v>2</v>
      </c>
      <c r="I516">
        <v>6</v>
      </c>
      <c r="J516">
        <v>93496</v>
      </c>
      <c r="K516">
        <v>42873</v>
      </c>
      <c r="L516">
        <f t="shared" ref="L516:L579" si="8">+K516+90</f>
        <v>42963</v>
      </c>
    </row>
    <row r="517" spans="1:12" x14ac:dyDescent="0.25">
      <c r="A517" t="s">
        <v>361</v>
      </c>
      <c r="B517" t="s">
        <v>136</v>
      </c>
      <c r="D517" t="s">
        <v>10</v>
      </c>
      <c r="E517">
        <v>2</v>
      </c>
      <c r="F517">
        <v>2</v>
      </c>
      <c r="G517">
        <v>7</v>
      </c>
      <c r="H517">
        <v>2</v>
      </c>
      <c r="I517">
        <v>6</v>
      </c>
      <c r="J517">
        <v>103096.6</v>
      </c>
      <c r="K517">
        <v>42920</v>
      </c>
      <c r="L517">
        <f t="shared" si="8"/>
        <v>43010</v>
      </c>
    </row>
    <row r="518" spans="1:12" x14ac:dyDescent="0.25">
      <c r="A518" t="s">
        <v>141</v>
      </c>
      <c r="B518" t="s">
        <v>136</v>
      </c>
      <c r="D518" t="s">
        <v>10</v>
      </c>
      <c r="E518">
        <v>2</v>
      </c>
      <c r="F518">
        <v>2</v>
      </c>
      <c r="G518">
        <v>7</v>
      </c>
      <c r="H518">
        <v>2</v>
      </c>
      <c r="I518">
        <v>6</v>
      </c>
      <c r="J518">
        <v>379916.34</v>
      </c>
      <c r="K518">
        <v>43034</v>
      </c>
      <c r="L518">
        <f t="shared" si="8"/>
        <v>43124</v>
      </c>
    </row>
    <row r="519" spans="1:12" x14ac:dyDescent="0.25">
      <c r="B519" t="s">
        <v>143</v>
      </c>
      <c r="D519" t="s">
        <v>4</v>
      </c>
      <c r="E519">
        <v>2</v>
      </c>
      <c r="F519">
        <v>2</v>
      </c>
      <c r="G519">
        <v>8</v>
      </c>
      <c r="H519">
        <v>6</v>
      </c>
      <c r="I519">
        <v>1</v>
      </c>
      <c r="J519">
        <f>SUM(J520:J554)</f>
        <v>16436672.229999997</v>
      </c>
    </row>
    <row r="520" spans="1:12" x14ac:dyDescent="0.25">
      <c r="A520" t="s">
        <v>906</v>
      </c>
      <c r="B520" t="s">
        <v>121</v>
      </c>
      <c r="D520" t="s">
        <v>10</v>
      </c>
      <c r="E520">
        <v>2</v>
      </c>
      <c r="F520">
        <v>2</v>
      </c>
      <c r="G520">
        <v>8</v>
      </c>
      <c r="H520">
        <v>6</v>
      </c>
      <c r="I520">
        <v>1</v>
      </c>
      <c r="J520">
        <v>79296</v>
      </c>
      <c r="K520">
        <v>42481</v>
      </c>
      <c r="L520">
        <f t="shared" si="8"/>
        <v>42571</v>
      </c>
    </row>
    <row r="521" spans="1:12" x14ac:dyDescent="0.25">
      <c r="A521" t="s">
        <v>589</v>
      </c>
      <c r="B521" t="s">
        <v>351</v>
      </c>
      <c r="D521" t="s">
        <v>10</v>
      </c>
      <c r="E521">
        <v>2</v>
      </c>
      <c r="F521">
        <v>2</v>
      </c>
      <c r="G521">
        <v>8</v>
      </c>
      <c r="H521">
        <v>6</v>
      </c>
      <c r="I521">
        <v>1</v>
      </c>
      <c r="J521">
        <v>53247.5</v>
      </c>
      <c r="K521">
        <v>42865</v>
      </c>
      <c r="L521">
        <f t="shared" si="8"/>
        <v>42955</v>
      </c>
    </row>
    <row r="522" spans="1:12" x14ac:dyDescent="0.25">
      <c r="A522" t="s">
        <v>1315</v>
      </c>
      <c r="B522" t="s">
        <v>147</v>
      </c>
      <c r="D522" t="s">
        <v>10</v>
      </c>
      <c r="E522">
        <v>2</v>
      </c>
      <c r="F522">
        <v>2</v>
      </c>
      <c r="G522">
        <v>8</v>
      </c>
      <c r="H522">
        <v>6</v>
      </c>
      <c r="I522">
        <v>1</v>
      </c>
      <c r="J522">
        <v>811388</v>
      </c>
      <c r="K522">
        <v>42405</v>
      </c>
      <c r="L522">
        <f t="shared" si="8"/>
        <v>42495</v>
      </c>
    </row>
    <row r="523" spans="1:12" x14ac:dyDescent="0.25">
      <c r="A523" t="s">
        <v>590</v>
      </c>
      <c r="B523" t="s">
        <v>122</v>
      </c>
      <c r="D523" t="s">
        <v>10</v>
      </c>
      <c r="E523">
        <v>2</v>
      </c>
      <c r="F523">
        <v>2</v>
      </c>
      <c r="G523">
        <v>8</v>
      </c>
      <c r="H523">
        <v>6</v>
      </c>
      <c r="I523">
        <v>1</v>
      </c>
      <c r="J523">
        <v>28615</v>
      </c>
      <c r="K523">
        <v>42545</v>
      </c>
      <c r="L523">
        <f t="shared" si="8"/>
        <v>42635</v>
      </c>
    </row>
    <row r="524" spans="1:12" x14ac:dyDescent="0.25">
      <c r="A524" t="s">
        <v>1125</v>
      </c>
      <c r="B524" t="s">
        <v>417</v>
      </c>
      <c r="D524" t="s">
        <v>10</v>
      </c>
      <c r="E524">
        <v>2</v>
      </c>
      <c r="F524">
        <v>2</v>
      </c>
      <c r="G524">
        <v>8</v>
      </c>
      <c r="H524">
        <v>6</v>
      </c>
      <c r="I524">
        <v>1</v>
      </c>
      <c r="J524">
        <v>1300396.8</v>
      </c>
      <c r="K524">
        <v>42936</v>
      </c>
      <c r="L524">
        <f t="shared" si="8"/>
        <v>43026</v>
      </c>
    </row>
    <row r="525" spans="1:12" x14ac:dyDescent="0.25">
      <c r="A525" t="s">
        <v>686</v>
      </c>
      <c r="B525" t="s">
        <v>147</v>
      </c>
      <c r="D525" t="s">
        <v>10</v>
      </c>
      <c r="E525">
        <v>2</v>
      </c>
      <c r="F525">
        <v>2</v>
      </c>
      <c r="G525">
        <v>8</v>
      </c>
      <c r="H525">
        <v>6</v>
      </c>
      <c r="I525">
        <v>1</v>
      </c>
      <c r="J525">
        <v>889072.51</v>
      </c>
      <c r="K525">
        <v>42566</v>
      </c>
      <c r="L525">
        <f t="shared" si="8"/>
        <v>42656</v>
      </c>
    </row>
    <row r="526" spans="1:12" x14ac:dyDescent="0.25">
      <c r="A526" t="s">
        <v>1314</v>
      </c>
      <c r="B526" t="s">
        <v>147</v>
      </c>
      <c r="D526" t="s">
        <v>10</v>
      </c>
      <c r="E526">
        <v>2</v>
      </c>
      <c r="F526">
        <v>2</v>
      </c>
      <c r="G526">
        <v>8</v>
      </c>
      <c r="H526">
        <v>6</v>
      </c>
      <c r="I526">
        <v>1</v>
      </c>
      <c r="J526">
        <v>1021808.01</v>
      </c>
      <c r="K526">
        <v>42556</v>
      </c>
      <c r="L526">
        <f t="shared" si="8"/>
        <v>42646</v>
      </c>
    </row>
    <row r="527" spans="1:12" x14ac:dyDescent="0.25">
      <c r="A527" t="s">
        <v>601</v>
      </c>
      <c r="B527" t="s">
        <v>144</v>
      </c>
      <c r="C527" t="s">
        <v>602</v>
      </c>
      <c r="D527" t="s">
        <v>10</v>
      </c>
      <c r="E527">
        <v>2</v>
      </c>
      <c r="F527">
        <v>2</v>
      </c>
      <c r="G527">
        <v>8</v>
      </c>
      <c r="H527">
        <v>6</v>
      </c>
      <c r="I527">
        <v>1</v>
      </c>
      <c r="J527">
        <v>55662</v>
      </c>
      <c r="K527">
        <v>41915</v>
      </c>
      <c r="L527">
        <f t="shared" si="8"/>
        <v>42005</v>
      </c>
    </row>
    <row r="528" spans="1:12" x14ac:dyDescent="0.25">
      <c r="A528" t="s">
        <v>437</v>
      </c>
      <c r="B528" t="s">
        <v>149</v>
      </c>
      <c r="D528" t="s">
        <v>10</v>
      </c>
      <c r="E528">
        <v>2</v>
      </c>
      <c r="F528">
        <v>2</v>
      </c>
      <c r="G528">
        <v>8</v>
      </c>
      <c r="H528">
        <v>6</v>
      </c>
      <c r="I528">
        <v>1</v>
      </c>
      <c r="J528">
        <v>161070</v>
      </c>
      <c r="K528">
        <v>41915</v>
      </c>
      <c r="L528">
        <f t="shared" si="8"/>
        <v>42005</v>
      </c>
    </row>
    <row r="529" spans="1:12" x14ac:dyDescent="0.25">
      <c r="A529" t="s">
        <v>666</v>
      </c>
      <c r="B529" t="s">
        <v>416</v>
      </c>
      <c r="C529" t="s">
        <v>1069</v>
      </c>
      <c r="D529" t="s">
        <v>10</v>
      </c>
      <c r="E529">
        <v>2</v>
      </c>
      <c r="F529">
        <v>2</v>
      </c>
      <c r="G529">
        <v>8</v>
      </c>
      <c r="H529">
        <v>6</v>
      </c>
      <c r="I529">
        <v>1</v>
      </c>
      <c r="J529">
        <v>645000.54</v>
      </c>
      <c r="K529">
        <v>43019</v>
      </c>
      <c r="L529">
        <f t="shared" si="8"/>
        <v>43109</v>
      </c>
    </row>
    <row r="530" spans="1:12" x14ac:dyDescent="0.25">
      <c r="A530" t="s">
        <v>591</v>
      </c>
      <c r="B530" t="s">
        <v>122</v>
      </c>
      <c r="D530" t="s">
        <v>145</v>
      </c>
      <c r="E530">
        <v>2</v>
      </c>
      <c r="F530">
        <v>2</v>
      </c>
      <c r="G530">
        <v>8</v>
      </c>
      <c r="H530">
        <v>6</v>
      </c>
      <c r="I530">
        <v>1</v>
      </c>
      <c r="J530">
        <v>32863</v>
      </c>
      <c r="K530">
        <v>42558</v>
      </c>
      <c r="L530">
        <f t="shared" si="8"/>
        <v>42648</v>
      </c>
    </row>
    <row r="531" spans="1:12" x14ac:dyDescent="0.25">
      <c r="A531" t="s">
        <v>592</v>
      </c>
      <c r="B531" t="s">
        <v>122</v>
      </c>
      <c r="D531" t="s">
        <v>145</v>
      </c>
      <c r="E531">
        <v>2</v>
      </c>
      <c r="F531">
        <v>2</v>
      </c>
      <c r="G531">
        <v>8</v>
      </c>
      <c r="H531">
        <v>6</v>
      </c>
      <c r="I531">
        <v>1</v>
      </c>
      <c r="J531">
        <v>30373.200000000001</v>
      </c>
      <c r="K531">
        <v>42884</v>
      </c>
      <c r="L531">
        <f t="shared" si="8"/>
        <v>42974</v>
      </c>
    </row>
    <row r="532" spans="1:12" x14ac:dyDescent="0.25">
      <c r="A532" t="s">
        <v>1172</v>
      </c>
      <c r="B532" t="s">
        <v>1068</v>
      </c>
      <c r="C532" t="s">
        <v>1173</v>
      </c>
      <c r="D532" t="s">
        <v>10</v>
      </c>
      <c r="E532">
        <v>2</v>
      </c>
      <c r="F532">
        <v>2</v>
      </c>
      <c r="G532">
        <v>8</v>
      </c>
      <c r="H532">
        <v>6</v>
      </c>
      <c r="I532">
        <v>1</v>
      </c>
      <c r="J532">
        <v>382320</v>
      </c>
      <c r="K532">
        <v>43052</v>
      </c>
      <c r="L532">
        <f t="shared" si="8"/>
        <v>43142</v>
      </c>
    </row>
    <row r="533" spans="1:12" x14ac:dyDescent="0.25">
      <c r="A533" t="s">
        <v>575</v>
      </c>
      <c r="B533" t="s">
        <v>29</v>
      </c>
      <c r="D533" t="s">
        <v>10</v>
      </c>
      <c r="E533">
        <v>2</v>
      </c>
      <c r="F533">
        <v>2</v>
      </c>
      <c r="G533">
        <v>8</v>
      </c>
      <c r="H533">
        <v>8</v>
      </c>
      <c r="I533">
        <v>1</v>
      </c>
      <c r="J533">
        <v>138048</v>
      </c>
      <c r="K533">
        <v>42234</v>
      </c>
      <c r="L533">
        <f t="shared" si="8"/>
        <v>42324</v>
      </c>
    </row>
    <row r="534" spans="1:12" x14ac:dyDescent="0.25">
      <c r="A534" t="s">
        <v>658</v>
      </c>
      <c r="B534" t="s">
        <v>29</v>
      </c>
      <c r="D534" t="s">
        <v>10</v>
      </c>
      <c r="E534">
        <v>2</v>
      </c>
      <c r="F534">
        <v>2</v>
      </c>
      <c r="G534">
        <v>8</v>
      </c>
      <c r="H534">
        <v>6</v>
      </c>
      <c r="I534">
        <v>1</v>
      </c>
      <c r="J534">
        <v>68546.2</v>
      </c>
      <c r="K534">
        <v>42321</v>
      </c>
      <c r="L534">
        <f t="shared" si="8"/>
        <v>42411</v>
      </c>
    </row>
    <row r="535" spans="1:12" x14ac:dyDescent="0.25">
      <c r="A535" t="s">
        <v>603</v>
      </c>
      <c r="B535" t="s">
        <v>146</v>
      </c>
      <c r="D535" t="s">
        <v>145</v>
      </c>
      <c r="E535">
        <v>2</v>
      </c>
      <c r="F535">
        <v>2</v>
      </c>
      <c r="G535">
        <v>8</v>
      </c>
      <c r="H535">
        <v>6</v>
      </c>
      <c r="I535">
        <v>1</v>
      </c>
      <c r="J535">
        <v>50380.1</v>
      </c>
      <c r="K535">
        <v>42404</v>
      </c>
      <c r="L535">
        <f t="shared" si="8"/>
        <v>42494</v>
      </c>
    </row>
    <row r="536" spans="1:12" x14ac:dyDescent="0.25">
      <c r="A536" t="s">
        <v>695</v>
      </c>
      <c r="B536" t="s">
        <v>146</v>
      </c>
      <c r="D536" t="s">
        <v>10</v>
      </c>
      <c r="E536">
        <v>2</v>
      </c>
      <c r="F536">
        <v>2</v>
      </c>
      <c r="G536">
        <v>8</v>
      </c>
      <c r="H536">
        <v>6</v>
      </c>
      <c r="I536">
        <v>1</v>
      </c>
      <c r="J536">
        <v>73295.7</v>
      </c>
      <c r="K536">
        <v>42408</v>
      </c>
      <c r="L536">
        <f t="shared" si="8"/>
        <v>42498</v>
      </c>
    </row>
    <row r="537" spans="1:12" x14ac:dyDescent="0.25">
      <c r="A537" t="s">
        <v>604</v>
      </c>
      <c r="B537" t="s">
        <v>148</v>
      </c>
      <c r="C537" t="s">
        <v>605</v>
      </c>
      <c r="D537" t="s">
        <v>10</v>
      </c>
      <c r="E537">
        <v>2</v>
      </c>
      <c r="F537">
        <v>2</v>
      </c>
      <c r="G537">
        <v>8</v>
      </c>
      <c r="H537">
        <v>6</v>
      </c>
      <c r="I537">
        <v>1</v>
      </c>
      <c r="J537">
        <v>313526</v>
      </c>
      <c r="K537">
        <v>42443</v>
      </c>
      <c r="L537">
        <f t="shared" si="8"/>
        <v>42533</v>
      </c>
    </row>
    <row r="538" spans="1:12" x14ac:dyDescent="0.25">
      <c r="A538" t="s">
        <v>928</v>
      </c>
      <c r="B538" t="s">
        <v>1149</v>
      </c>
      <c r="C538" t="s">
        <v>1272</v>
      </c>
      <c r="D538" t="s">
        <v>10</v>
      </c>
      <c r="E538">
        <v>2</v>
      </c>
      <c r="F538">
        <v>2</v>
      </c>
      <c r="G538">
        <v>8</v>
      </c>
      <c r="H538">
        <v>6</v>
      </c>
      <c r="I538">
        <v>1</v>
      </c>
      <c r="J538">
        <v>99120</v>
      </c>
      <c r="K538">
        <v>43056</v>
      </c>
      <c r="L538">
        <f t="shared" si="8"/>
        <v>43146</v>
      </c>
    </row>
    <row r="539" spans="1:12" x14ac:dyDescent="0.25">
      <c r="A539" t="s">
        <v>774</v>
      </c>
      <c r="B539" t="s">
        <v>1149</v>
      </c>
      <c r="C539" t="s">
        <v>1272</v>
      </c>
      <c r="D539" t="s">
        <v>10</v>
      </c>
      <c r="E539">
        <v>2</v>
      </c>
      <c r="F539">
        <v>2</v>
      </c>
      <c r="G539">
        <v>8</v>
      </c>
      <c r="H539">
        <v>6</v>
      </c>
      <c r="I539">
        <v>1</v>
      </c>
      <c r="J539">
        <v>71399.990000000005</v>
      </c>
      <c r="K539">
        <v>43062</v>
      </c>
      <c r="L539">
        <f t="shared" si="8"/>
        <v>43152</v>
      </c>
    </row>
    <row r="540" spans="1:12" x14ac:dyDescent="0.25">
      <c r="A540" t="s">
        <v>780</v>
      </c>
      <c r="B540" t="s">
        <v>1149</v>
      </c>
      <c r="C540" t="s">
        <v>1272</v>
      </c>
      <c r="D540" t="s">
        <v>10</v>
      </c>
      <c r="E540">
        <v>2</v>
      </c>
      <c r="F540">
        <v>2</v>
      </c>
      <c r="G540">
        <v>8</v>
      </c>
      <c r="H540">
        <v>6</v>
      </c>
      <c r="I540">
        <v>1</v>
      </c>
      <c r="J540">
        <v>132704.42000000001</v>
      </c>
      <c r="K540">
        <v>43062</v>
      </c>
      <c r="L540">
        <f t="shared" si="8"/>
        <v>43152</v>
      </c>
    </row>
    <row r="541" spans="1:12" x14ac:dyDescent="0.25">
      <c r="A541" t="s">
        <v>917</v>
      </c>
      <c r="B541" t="s">
        <v>103</v>
      </c>
      <c r="C541" t="s">
        <v>918</v>
      </c>
      <c r="D541" t="s">
        <v>10</v>
      </c>
      <c r="E541">
        <v>2</v>
      </c>
      <c r="F541">
        <v>2</v>
      </c>
      <c r="G541">
        <v>8</v>
      </c>
      <c r="H541">
        <v>6</v>
      </c>
      <c r="I541">
        <v>1</v>
      </c>
      <c r="J541">
        <v>103934.39999999999</v>
      </c>
      <c r="K541">
        <v>41925</v>
      </c>
      <c r="L541">
        <f t="shared" si="8"/>
        <v>42015</v>
      </c>
    </row>
    <row r="542" spans="1:12" x14ac:dyDescent="0.25">
      <c r="A542" t="s">
        <v>1464</v>
      </c>
      <c r="B542" t="s">
        <v>147</v>
      </c>
      <c r="C542" t="s">
        <v>1465</v>
      </c>
      <c r="D542" t="s">
        <v>10</v>
      </c>
      <c r="E542">
        <v>2</v>
      </c>
      <c r="F542">
        <v>2</v>
      </c>
      <c r="G542">
        <v>8</v>
      </c>
      <c r="H542">
        <v>6</v>
      </c>
      <c r="I542">
        <v>1</v>
      </c>
      <c r="J542">
        <v>4258341.3899999997</v>
      </c>
      <c r="K542">
        <v>42536</v>
      </c>
      <c r="L542">
        <f t="shared" si="8"/>
        <v>42626</v>
      </c>
    </row>
    <row r="543" spans="1:12" x14ac:dyDescent="0.25">
      <c r="A543" t="s">
        <v>606</v>
      </c>
      <c r="B543" t="s">
        <v>109</v>
      </c>
      <c r="C543" t="s">
        <v>607</v>
      </c>
      <c r="D543" t="s">
        <v>10</v>
      </c>
      <c r="E543">
        <v>2</v>
      </c>
      <c r="F543">
        <v>2</v>
      </c>
      <c r="G543">
        <v>8</v>
      </c>
      <c r="H543">
        <v>6</v>
      </c>
      <c r="I543">
        <v>1</v>
      </c>
      <c r="J543">
        <v>69761.600000000006</v>
      </c>
      <c r="K543">
        <v>42536</v>
      </c>
      <c r="L543">
        <f t="shared" si="8"/>
        <v>42626</v>
      </c>
    </row>
    <row r="544" spans="1:12" x14ac:dyDescent="0.25">
      <c r="A544" t="s">
        <v>608</v>
      </c>
      <c r="B544" t="s">
        <v>121</v>
      </c>
      <c r="C544" t="s">
        <v>602</v>
      </c>
      <c r="D544" t="s">
        <v>10</v>
      </c>
      <c r="E544">
        <v>2</v>
      </c>
      <c r="F544">
        <v>2</v>
      </c>
      <c r="G544">
        <v>8</v>
      </c>
      <c r="H544">
        <v>6</v>
      </c>
      <c r="I544">
        <v>1</v>
      </c>
      <c r="J544">
        <v>140909.70000000001</v>
      </c>
      <c r="K544">
        <v>42573</v>
      </c>
      <c r="L544">
        <f t="shared" si="8"/>
        <v>42663</v>
      </c>
    </row>
    <row r="545" spans="1:12" x14ac:dyDescent="0.25">
      <c r="A545" t="s">
        <v>609</v>
      </c>
      <c r="B545" t="s">
        <v>1169</v>
      </c>
      <c r="C545" t="s">
        <v>610</v>
      </c>
      <c r="D545" t="s">
        <v>10</v>
      </c>
      <c r="E545">
        <v>2</v>
      </c>
      <c r="F545">
        <v>2</v>
      </c>
      <c r="G545">
        <v>8</v>
      </c>
      <c r="H545">
        <v>6</v>
      </c>
      <c r="I545">
        <v>1</v>
      </c>
      <c r="J545">
        <v>728020.47999999998</v>
      </c>
      <c r="K545">
        <v>42576</v>
      </c>
      <c r="L545">
        <f t="shared" si="8"/>
        <v>42666</v>
      </c>
    </row>
    <row r="546" spans="1:12" x14ac:dyDescent="0.25">
      <c r="A546" t="s">
        <v>1036</v>
      </c>
      <c r="B546" t="s">
        <v>1037</v>
      </c>
      <c r="C546" t="s">
        <v>1038</v>
      </c>
      <c r="D546" t="s">
        <v>10</v>
      </c>
      <c r="E546">
        <v>2</v>
      </c>
      <c r="F546">
        <v>2</v>
      </c>
      <c r="G546">
        <v>8</v>
      </c>
      <c r="H546">
        <v>6</v>
      </c>
      <c r="I546">
        <v>1</v>
      </c>
      <c r="J546">
        <v>48073.2</v>
      </c>
      <c r="K546">
        <v>42576</v>
      </c>
      <c r="L546">
        <f t="shared" si="8"/>
        <v>42666</v>
      </c>
    </row>
    <row r="547" spans="1:12" x14ac:dyDescent="0.25">
      <c r="A547" t="s">
        <v>1298</v>
      </c>
      <c r="B547" t="s">
        <v>1299</v>
      </c>
      <c r="C547" t="s">
        <v>1300</v>
      </c>
      <c r="D547" t="s">
        <v>10</v>
      </c>
      <c r="E547">
        <v>2</v>
      </c>
      <c r="F547">
        <v>2</v>
      </c>
      <c r="G547">
        <v>8</v>
      </c>
      <c r="H547">
        <v>6</v>
      </c>
      <c r="I547">
        <v>1</v>
      </c>
      <c r="J547">
        <v>437930.01</v>
      </c>
      <c r="K547">
        <v>43063</v>
      </c>
      <c r="L547">
        <f t="shared" si="8"/>
        <v>43153</v>
      </c>
    </row>
    <row r="548" spans="1:12" x14ac:dyDescent="0.25">
      <c r="A548" t="s">
        <v>611</v>
      </c>
      <c r="B548" t="s">
        <v>123</v>
      </c>
      <c r="C548" t="s">
        <v>612</v>
      </c>
      <c r="D548" t="s">
        <v>10</v>
      </c>
      <c r="E548">
        <v>2</v>
      </c>
      <c r="F548">
        <v>2</v>
      </c>
      <c r="G548">
        <v>8</v>
      </c>
      <c r="H548">
        <v>6</v>
      </c>
      <c r="I548">
        <v>1</v>
      </c>
      <c r="J548">
        <v>34043</v>
      </c>
      <c r="K548">
        <v>42615</v>
      </c>
      <c r="L548">
        <f t="shared" si="8"/>
        <v>42705</v>
      </c>
    </row>
    <row r="549" spans="1:12" x14ac:dyDescent="0.25">
      <c r="A549" t="s">
        <v>613</v>
      </c>
      <c r="B549" t="s">
        <v>150</v>
      </c>
      <c r="C549" t="s">
        <v>605</v>
      </c>
      <c r="D549" t="s">
        <v>10</v>
      </c>
      <c r="E549">
        <v>2</v>
      </c>
      <c r="F549">
        <v>2</v>
      </c>
      <c r="G549">
        <v>8</v>
      </c>
      <c r="H549">
        <v>6</v>
      </c>
      <c r="I549">
        <v>1</v>
      </c>
      <c r="J549">
        <v>1930920.96</v>
      </c>
      <c r="K549">
        <v>42621</v>
      </c>
      <c r="L549">
        <f t="shared" si="8"/>
        <v>42711</v>
      </c>
    </row>
    <row r="550" spans="1:12" x14ac:dyDescent="0.25">
      <c r="A550" t="s">
        <v>454</v>
      </c>
      <c r="B550" t="s">
        <v>151</v>
      </c>
      <c r="D550" t="s">
        <v>10</v>
      </c>
      <c r="E550">
        <v>2</v>
      </c>
      <c r="F550">
        <v>2</v>
      </c>
      <c r="G550">
        <v>8</v>
      </c>
      <c r="H550">
        <v>6</v>
      </c>
      <c r="I550">
        <v>1</v>
      </c>
      <c r="J550">
        <v>529348</v>
      </c>
      <c r="K550">
        <v>42625</v>
      </c>
      <c r="L550">
        <f t="shared" si="8"/>
        <v>42715</v>
      </c>
    </row>
    <row r="551" spans="1:12" x14ac:dyDescent="0.25">
      <c r="A551" t="s">
        <v>38</v>
      </c>
      <c r="B551" t="s">
        <v>152</v>
      </c>
      <c r="D551" t="s">
        <v>10</v>
      </c>
      <c r="E551">
        <v>2</v>
      </c>
      <c r="F551">
        <v>2</v>
      </c>
      <c r="G551">
        <v>8</v>
      </c>
      <c r="H551">
        <v>6</v>
      </c>
      <c r="I551">
        <v>1</v>
      </c>
      <c r="J551">
        <v>1413645.76</v>
      </c>
      <c r="K551">
        <v>42682</v>
      </c>
      <c r="L551">
        <f t="shared" si="8"/>
        <v>42772</v>
      </c>
    </row>
    <row r="552" spans="1:12" x14ac:dyDescent="0.25">
      <c r="A552" t="s">
        <v>909</v>
      </c>
      <c r="B552" t="s">
        <v>910</v>
      </c>
      <c r="C552" t="s">
        <v>742</v>
      </c>
      <c r="D552" t="s">
        <v>10</v>
      </c>
      <c r="E552">
        <v>2</v>
      </c>
      <c r="F552">
        <v>2</v>
      </c>
      <c r="G552">
        <v>8</v>
      </c>
      <c r="H552">
        <v>6</v>
      </c>
      <c r="I552">
        <v>1</v>
      </c>
      <c r="J552">
        <v>136516.56</v>
      </c>
      <c r="K552">
        <v>41358</v>
      </c>
      <c r="L552">
        <f t="shared" si="8"/>
        <v>41448</v>
      </c>
    </row>
    <row r="553" spans="1:12" x14ac:dyDescent="0.25">
      <c r="A553" t="s">
        <v>1212</v>
      </c>
      <c r="B553" t="s">
        <v>1169</v>
      </c>
      <c r="C553" t="s">
        <v>709</v>
      </c>
      <c r="D553" t="s">
        <v>10</v>
      </c>
      <c r="E553">
        <v>2</v>
      </c>
      <c r="F553">
        <v>2</v>
      </c>
      <c r="G553">
        <v>8</v>
      </c>
      <c r="H553">
        <v>6</v>
      </c>
      <c r="I553">
        <v>1</v>
      </c>
      <c r="J553">
        <v>123800</v>
      </c>
      <c r="K553">
        <v>43060</v>
      </c>
      <c r="L553">
        <f t="shared" si="8"/>
        <v>43150</v>
      </c>
    </row>
    <row r="554" spans="1:12" x14ac:dyDescent="0.25">
      <c r="A554" t="s">
        <v>614</v>
      </c>
      <c r="B554" t="s">
        <v>118</v>
      </c>
      <c r="C554" t="s">
        <v>615</v>
      </c>
      <c r="D554" t="s">
        <v>10</v>
      </c>
      <c r="E554">
        <v>2</v>
      </c>
      <c r="F554">
        <v>2</v>
      </c>
      <c r="G554">
        <v>8</v>
      </c>
      <c r="H554">
        <v>6</v>
      </c>
      <c r="I554">
        <v>1</v>
      </c>
      <c r="J554">
        <v>43294.2</v>
      </c>
      <c r="K554">
        <v>42780</v>
      </c>
      <c r="L554">
        <f t="shared" si="8"/>
        <v>42870</v>
      </c>
    </row>
    <row r="555" spans="1:12" x14ac:dyDescent="0.25">
      <c r="B555" t="s">
        <v>153</v>
      </c>
      <c r="D555" t="s">
        <v>4</v>
      </c>
      <c r="E555">
        <v>2</v>
      </c>
      <c r="F555">
        <v>2</v>
      </c>
      <c r="G555">
        <v>8</v>
      </c>
      <c r="H555">
        <v>7</v>
      </c>
      <c r="I555">
        <v>2</v>
      </c>
      <c r="J555">
        <f>SUM(J556:J659)</f>
        <v>4398171.6999999993</v>
      </c>
    </row>
    <row r="556" spans="1:12" x14ac:dyDescent="0.25">
      <c r="A556" t="s">
        <v>337</v>
      </c>
      <c r="B556" t="s">
        <v>336</v>
      </c>
      <c r="C556" t="s">
        <v>617</v>
      </c>
      <c r="D556" t="s">
        <v>10</v>
      </c>
      <c r="E556">
        <v>2</v>
      </c>
      <c r="F556">
        <v>2</v>
      </c>
      <c r="G556">
        <v>8</v>
      </c>
      <c r="H556">
        <v>7</v>
      </c>
      <c r="I556">
        <v>2</v>
      </c>
      <c r="J556">
        <v>92040</v>
      </c>
      <c r="K556">
        <v>42816</v>
      </c>
      <c r="L556">
        <f t="shared" si="8"/>
        <v>42906</v>
      </c>
    </row>
    <row r="557" spans="1:12" x14ac:dyDescent="0.25">
      <c r="A557" t="s">
        <v>1158</v>
      </c>
      <c r="B557" t="s">
        <v>1152</v>
      </c>
      <c r="C557" t="s">
        <v>617</v>
      </c>
      <c r="D557" t="s">
        <v>10</v>
      </c>
      <c r="E557">
        <v>2</v>
      </c>
      <c r="F557">
        <v>2</v>
      </c>
      <c r="G557">
        <v>8</v>
      </c>
      <c r="H557">
        <v>7</v>
      </c>
      <c r="I557">
        <v>2</v>
      </c>
      <c r="J557">
        <v>24780</v>
      </c>
      <c r="K557">
        <v>43013</v>
      </c>
      <c r="L557">
        <f t="shared" si="8"/>
        <v>43103</v>
      </c>
    </row>
    <row r="558" spans="1:12" x14ac:dyDescent="0.25">
      <c r="A558" t="s">
        <v>450</v>
      </c>
      <c r="B558" t="s">
        <v>1376</v>
      </c>
      <c r="C558" t="s">
        <v>617</v>
      </c>
      <c r="D558" t="s">
        <v>10</v>
      </c>
      <c r="E558">
        <v>2</v>
      </c>
      <c r="F558">
        <v>2</v>
      </c>
      <c r="G558">
        <v>8</v>
      </c>
      <c r="H558">
        <v>7</v>
      </c>
      <c r="I558">
        <v>2</v>
      </c>
      <c r="J558">
        <v>47200</v>
      </c>
      <c r="K558">
        <v>43080</v>
      </c>
      <c r="L558">
        <f t="shared" si="8"/>
        <v>43170</v>
      </c>
    </row>
    <row r="559" spans="1:12" x14ac:dyDescent="0.25">
      <c r="A559" t="s">
        <v>616</v>
      </c>
      <c r="B559" t="s">
        <v>27</v>
      </c>
      <c r="C559" t="s">
        <v>617</v>
      </c>
      <c r="D559" t="s">
        <v>10</v>
      </c>
      <c r="E559">
        <v>2</v>
      </c>
      <c r="F559">
        <v>2</v>
      </c>
      <c r="G559">
        <v>8</v>
      </c>
      <c r="H559">
        <v>7</v>
      </c>
      <c r="I559">
        <v>2</v>
      </c>
      <c r="J559">
        <v>18880</v>
      </c>
      <c r="K559">
        <v>42711</v>
      </c>
      <c r="L559">
        <f t="shared" si="8"/>
        <v>42801</v>
      </c>
    </row>
    <row r="560" spans="1:12" x14ac:dyDescent="0.25">
      <c r="A560" t="s">
        <v>618</v>
      </c>
      <c r="B560" t="s">
        <v>353</v>
      </c>
      <c r="C560" t="s">
        <v>617</v>
      </c>
      <c r="D560" t="s">
        <v>10</v>
      </c>
      <c r="E560">
        <v>2</v>
      </c>
      <c r="F560">
        <v>2</v>
      </c>
      <c r="G560">
        <v>8</v>
      </c>
      <c r="H560" t="s">
        <v>18</v>
      </c>
      <c r="I560">
        <v>2</v>
      </c>
      <c r="J560">
        <v>47200</v>
      </c>
      <c r="K560">
        <v>42853</v>
      </c>
      <c r="L560">
        <f t="shared" si="8"/>
        <v>42943</v>
      </c>
    </row>
    <row r="561" spans="1:12" x14ac:dyDescent="0.25">
      <c r="A561" t="s">
        <v>1359</v>
      </c>
      <c r="B561" t="s">
        <v>1338</v>
      </c>
      <c r="C561" t="s">
        <v>617</v>
      </c>
      <c r="D561" t="s">
        <v>10</v>
      </c>
      <c r="E561">
        <v>2</v>
      </c>
      <c r="F561">
        <v>2</v>
      </c>
      <c r="G561">
        <v>8</v>
      </c>
      <c r="H561" t="s">
        <v>28</v>
      </c>
      <c r="I561">
        <v>2</v>
      </c>
      <c r="J561">
        <v>47200</v>
      </c>
      <c r="K561">
        <v>43076</v>
      </c>
      <c r="L561">
        <f t="shared" si="8"/>
        <v>43166</v>
      </c>
    </row>
    <row r="562" spans="1:12" x14ac:dyDescent="0.25">
      <c r="A562" t="s">
        <v>1013</v>
      </c>
      <c r="B562" t="s">
        <v>362</v>
      </c>
      <c r="C562" t="s">
        <v>617</v>
      </c>
      <c r="D562" t="s">
        <v>10</v>
      </c>
      <c r="E562">
        <v>2</v>
      </c>
      <c r="F562">
        <v>2</v>
      </c>
      <c r="G562">
        <v>8</v>
      </c>
      <c r="H562" t="s">
        <v>18</v>
      </c>
      <c r="I562">
        <v>2</v>
      </c>
      <c r="J562">
        <v>59000</v>
      </c>
      <c r="K562">
        <v>42870</v>
      </c>
      <c r="L562">
        <f t="shared" si="8"/>
        <v>42960</v>
      </c>
    </row>
    <row r="563" spans="1:12" x14ac:dyDescent="0.25">
      <c r="A563" t="s">
        <v>619</v>
      </c>
      <c r="B563" t="s">
        <v>353</v>
      </c>
      <c r="C563" t="s">
        <v>617</v>
      </c>
      <c r="D563" t="s">
        <v>10</v>
      </c>
      <c r="E563">
        <v>2</v>
      </c>
      <c r="F563">
        <v>2</v>
      </c>
      <c r="G563">
        <v>8</v>
      </c>
      <c r="H563" t="s">
        <v>18</v>
      </c>
      <c r="I563">
        <v>2</v>
      </c>
      <c r="J563">
        <v>23600</v>
      </c>
      <c r="K563">
        <v>42853</v>
      </c>
      <c r="L563">
        <f t="shared" si="8"/>
        <v>42943</v>
      </c>
    </row>
    <row r="564" spans="1:12" x14ac:dyDescent="0.25">
      <c r="A564" t="s">
        <v>620</v>
      </c>
      <c r="B564" t="s">
        <v>353</v>
      </c>
      <c r="C564" t="s">
        <v>617</v>
      </c>
      <c r="D564" t="s">
        <v>10</v>
      </c>
      <c r="E564">
        <v>2</v>
      </c>
      <c r="F564">
        <v>2</v>
      </c>
      <c r="G564">
        <v>8</v>
      </c>
      <c r="H564" t="s">
        <v>18</v>
      </c>
      <c r="I564">
        <v>2</v>
      </c>
      <c r="J564">
        <v>53100</v>
      </c>
      <c r="K564">
        <v>42859</v>
      </c>
      <c r="L564">
        <f t="shared" si="8"/>
        <v>42949</v>
      </c>
    </row>
    <row r="565" spans="1:12" x14ac:dyDescent="0.25">
      <c r="A565" t="s">
        <v>621</v>
      </c>
      <c r="B565" t="s">
        <v>353</v>
      </c>
      <c r="C565" t="s">
        <v>617</v>
      </c>
      <c r="D565" t="s">
        <v>10</v>
      </c>
      <c r="E565">
        <v>2</v>
      </c>
      <c r="F565">
        <v>2</v>
      </c>
      <c r="G565">
        <v>8</v>
      </c>
      <c r="H565" t="s">
        <v>18</v>
      </c>
      <c r="I565">
        <v>2</v>
      </c>
      <c r="J565">
        <v>53100</v>
      </c>
      <c r="K565">
        <v>42853</v>
      </c>
      <c r="L565">
        <f t="shared" si="8"/>
        <v>42943</v>
      </c>
    </row>
    <row r="566" spans="1:12" x14ac:dyDescent="0.25">
      <c r="A566" t="s">
        <v>420</v>
      </c>
      <c r="B566" t="s">
        <v>419</v>
      </c>
      <c r="C566" t="s">
        <v>617</v>
      </c>
      <c r="D566" t="s">
        <v>10</v>
      </c>
      <c r="E566">
        <v>2</v>
      </c>
      <c r="F566">
        <v>2</v>
      </c>
      <c r="G566">
        <v>8</v>
      </c>
      <c r="H566" t="s">
        <v>18</v>
      </c>
      <c r="I566">
        <v>2</v>
      </c>
      <c r="J566">
        <v>106945.3</v>
      </c>
      <c r="K566">
        <v>42859</v>
      </c>
      <c r="L566">
        <f t="shared" si="8"/>
        <v>42949</v>
      </c>
    </row>
    <row r="567" spans="1:12" x14ac:dyDescent="0.25">
      <c r="A567" t="s">
        <v>490</v>
      </c>
      <c r="B567" t="s">
        <v>331</v>
      </c>
      <c r="C567" t="s">
        <v>617</v>
      </c>
      <c r="D567" t="s">
        <v>10</v>
      </c>
      <c r="E567">
        <v>2</v>
      </c>
      <c r="F567">
        <v>2</v>
      </c>
      <c r="G567">
        <v>8</v>
      </c>
      <c r="H567" t="s">
        <v>18</v>
      </c>
      <c r="I567">
        <v>2</v>
      </c>
      <c r="J567">
        <v>24780</v>
      </c>
      <c r="K567">
        <v>43012</v>
      </c>
      <c r="L567">
        <f t="shared" si="8"/>
        <v>43102</v>
      </c>
    </row>
    <row r="568" spans="1:12" x14ac:dyDescent="0.25">
      <c r="A568" t="s">
        <v>670</v>
      </c>
      <c r="B568" t="s">
        <v>27</v>
      </c>
      <c r="C568" t="s">
        <v>617</v>
      </c>
      <c r="D568" t="s">
        <v>10</v>
      </c>
      <c r="E568">
        <v>2</v>
      </c>
      <c r="F568">
        <v>2</v>
      </c>
      <c r="G568">
        <v>8</v>
      </c>
      <c r="H568">
        <v>7</v>
      </c>
      <c r="I568">
        <v>2</v>
      </c>
      <c r="J568">
        <v>25960</v>
      </c>
      <c r="K568">
        <v>42711</v>
      </c>
      <c r="L568">
        <f t="shared" si="8"/>
        <v>42801</v>
      </c>
    </row>
    <row r="569" spans="1:12" x14ac:dyDescent="0.25">
      <c r="A569" t="s">
        <v>329</v>
      </c>
      <c r="B569" t="s">
        <v>328</v>
      </c>
      <c r="C569" t="s">
        <v>617</v>
      </c>
      <c r="D569" t="s">
        <v>10</v>
      </c>
      <c r="E569">
        <v>2</v>
      </c>
      <c r="F569">
        <v>2</v>
      </c>
      <c r="G569">
        <v>8</v>
      </c>
      <c r="H569">
        <v>7</v>
      </c>
      <c r="I569">
        <v>2</v>
      </c>
      <c r="J569">
        <v>116584</v>
      </c>
      <c r="K569">
        <v>42555</v>
      </c>
      <c r="L569">
        <f t="shared" si="8"/>
        <v>42645</v>
      </c>
    </row>
    <row r="570" spans="1:12" x14ac:dyDescent="0.25">
      <c r="A570" t="s">
        <v>330</v>
      </c>
      <c r="B570" t="s">
        <v>328</v>
      </c>
      <c r="C570" t="s">
        <v>617</v>
      </c>
      <c r="D570" t="s">
        <v>10</v>
      </c>
      <c r="E570">
        <v>2</v>
      </c>
      <c r="F570">
        <v>2</v>
      </c>
      <c r="G570">
        <v>8</v>
      </c>
      <c r="H570">
        <v>7</v>
      </c>
      <c r="I570">
        <v>2</v>
      </c>
      <c r="J570">
        <v>114696</v>
      </c>
      <c r="K570">
        <v>42776</v>
      </c>
      <c r="L570">
        <f t="shared" si="8"/>
        <v>42866</v>
      </c>
    </row>
    <row r="571" spans="1:12" x14ac:dyDescent="0.25">
      <c r="A571" t="s">
        <v>662</v>
      </c>
      <c r="B571" t="s">
        <v>27</v>
      </c>
      <c r="C571" t="s">
        <v>617</v>
      </c>
      <c r="D571" t="s">
        <v>10</v>
      </c>
      <c r="E571">
        <v>2</v>
      </c>
      <c r="F571">
        <v>2</v>
      </c>
      <c r="G571">
        <v>8</v>
      </c>
      <c r="H571">
        <v>7</v>
      </c>
      <c r="I571">
        <v>2</v>
      </c>
      <c r="J571">
        <v>14160</v>
      </c>
      <c r="K571">
        <v>42761</v>
      </c>
      <c r="L571">
        <f t="shared" si="8"/>
        <v>42851</v>
      </c>
    </row>
    <row r="572" spans="1:12" x14ac:dyDescent="0.25">
      <c r="A572" t="s">
        <v>622</v>
      </c>
      <c r="B572" t="s">
        <v>27</v>
      </c>
      <c r="C572" t="s">
        <v>617</v>
      </c>
      <c r="D572" t="s">
        <v>10</v>
      </c>
      <c r="E572">
        <v>2</v>
      </c>
      <c r="F572">
        <v>2</v>
      </c>
      <c r="G572">
        <v>8</v>
      </c>
      <c r="H572">
        <v>7</v>
      </c>
      <c r="I572">
        <v>2</v>
      </c>
      <c r="J572">
        <v>14160</v>
      </c>
      <c r="K572">
        <v>42395</v>
      </c>
      <c r="L572">
        <f t="shared" si="8"/>
        <v>42485</v>
      </c>
    </row>
    <row r="573" spans="1:12" x14ac:dyDescent="0.25">
      <c r="A573" t="s">
        <v>623</v>
      </c>
      <c r="B573" t="s">
        <v>154</v>
      </c>
      <c r="C573" t="s">
        <v>617</v>
      </c>
      <c r="D573" t="s">
        <v>10</v>
      </c>
      <c r="E573">
        <v>2</v>
      </c>
      <c r="F573">
        <v>2</v>
      </c>
      <c r="G573">
        <v>8</v>
      </c>
      <c r="H573">
        <v>7</v>
      </c>
      <c r="I573">
        <v>2</v>
      </c>
      <c r="J573">
        <v>59000</v>
      </c>
      <c r="K573">
        <v>42460</v>
      </c>
      <c r="L573">
        <f t="shared" si="8"/>
        <v>42550</v>
      </c>
    </row>
    <row r="574" spans="1:12" x14ac:dyDescent="0.25">
      <c r="A574" t="s">
        <v>624</v>
      </c>
      <c r="B574" t="s">
        <v>155</v>
      </c>
      <c r="C574" t="s">
        <v>617</v>
      </c>
      <c r="D574" t="s">
        <v>10</v>
      </c>
      <c r="E574">
        <v>2</v>
      </c>
      <c r="F574">
        <v>2</v>
      </c>
      <c r="G574">
        <v>8</v>
      </c>
      <c r="H574">
        <v>7</v>
      </c>
      <c r="I574">
        <v>2</v>
      </c>
      <c r="J574">
        <v>59000</v>
      </c>
      <c r="K574">
        <v>42460</v>
      </c>
      <c r="L574">
        <f t="shared" si="8"/>
        <v>42550</v>
      </c>
    </row>
    <row r="575" spans="1:12" x14ac:dyDescent="0.25">
      <c r="A575" t="s">
        <v>625</v>
      </c>
      <c r="B575" t="s">
        <v>156</v>
      </c>
      <c r="C575" t="s">
        <v>617</v>
      </c>
      <c r="D575" t="s">
        <v>10</v>
      </c>
      <c r="E575">
        <v>2</v>
      </c>
      <c r="F575">
        <v>2</v>
      </c>
      <c r="G575">
        <v>8</v>
      </c>
      <c r="H575">
        <v>7</v>
      </c>
      <c r="I575">
        <v>2</v>
      </c>
      <c r="J575">
        <v>177000</v>
      </c>
      <c r="K575">
        <v>42460</v>
      </c>
      <c r="L575">
        <f t="shared" si="8"/>
        <v>42550</v>
      </c>
    </row>
    <row r="576" spans="1:12" x14ac:dyDescent="0.25">
      <c r="A576" t="s">
        <v>795</v>
      </c>
      <c r="B576" t="s">
        <v>594</v>
      </c>
      <c r="C576" t="s">
        <v>617</v>
      </c>
      <c r="D576" t="s">
        <v>10</v>
      </c>
      <c r="E576">
        <v>2</v>
      </c>
      <c r="F576">
        <v>2</v>
      </c>
      <c r="G576">
        <v>8</v>
      </c>
      <c r="H576">
        <v>7</v>
      </c>
      <c r="I576">
        <v>2</v>
      </c>
      <c r="J576">
        <v>118000</v>
      </c>
      <c r="K576">
        <v>41940</v>
      </c>
      <c r="L576">
        <f t="shared" si="8"/>
        <v>42030</v>
      </c>
    </row>
    <row r="577" spans="1:12" x14ac:dyDescent="0.25">
      <c r="A577" t="s">
        <v>796</v>
      </c>
      <c r="B577" t="s">
        <v>594</v>
      </c>
      <c r="C577" t="s">
        <v>617</v>
      </c>
      <c r="D577" t="s">
        <v>10</v>
      </c>
      <c r="E577">
        <v>2</v>
      </c>
      <c r="F577">
        <v>2</v>
      </c>
      <c r="G577">
        <v>8</v>
      </c>
      <c r="H577">
        <v>7</v>
      </c>
      <c r="I577">
        <v>2</v>
      </c>
      <c r="J577">
        <v>118000</v>
      </c>
      <c r="K577">
        <v>41967</v>
      </c>
      <c r="L577">
        <f t="shared" si="8"/>
        <v>42057</v>
      </c>
    </row>
    <row r="578" spans="1:12" x14ac:dyDescent="0.25">
      <c r="A578" t="s">
        <v>593</v>
      </c>
      <c r="B578" t="s">
        <v>594</v>
      </c>
      <c r="C578" t="s">
        <v>595</v>
      </c>
      <c r="D578" t="s">
        <v>10</v>
      </c>
      <c r="E578">
        <v>2</v>
      </c>
      <c r="F578">
        <v>2</v>
      </c>
      <c r="G578">
        <v>8</v>
      </c>
      <c r="H578">
        <v>7</v>
      </c>
      <c r="I578">
        <v>2</v>
      </c>
      <c r="J578">
        <v>118000</v>
      </c>
      <c r="K578">
        <v>41907</v>
      </c>
      <c r="L578">
        <f t="shared" si="8"/>
        <v>41997</v>
      </c>
    </row>
    <row r="579" spans="1:12" x14ac:dyDescent="0.25">
      <c r="A579" t="s">
        <v>596</v>
      </c>
      <c r="B579" t="s">
        <v>597</v>
      </c>
      <c r="C579" t="s">
        <v>598</v>
      </c>
      <c r="D579" t="s">
        <v>10</v>
      </c>
      <c r="E579">
        <v>2</v>
      </c>
      <c r="F579">
        <v>2</v>
      </c>
      <c r="G579">
        <v>8</v>
      </c>
      <c r="H579">
        <v>7</v>
      </c>
      <c r="I579">
        <v>2</v>
      </c>
      <c r="J579">
        <v>3540</v>
      </c>
      <c r="K579">
        <v>42460</v>
      </c>
      <c r="L579">
        <f t="shared" si="8"/>
        <v>42550</v>
      </c>
    </row>
    <row r="580" spans="1:12" x14ac:dyDescent="0.25">
      <c r="A580" t="s">
        <v>464</v>
      </c>
      <c r="B580" t="s">
        <v>1376</v>
      </c>
      <c r="C580" t="s">
        <v>617</v>
      </c>
      <c r="D580" t="s">
        <v>10</v>
      </c>
      <c r="E580">
        <v>2</v>
      </c>
      <c r="F580">
        <v>2</v>
      </c>
      <c r="G580">
        <v>8</v>
      </c>
      <c r="H580">
        <v>7</v>
      </c>
      <c r="I580">
        <v>2</v>
      </c>
      <c r="J580">
        <v>46020</v>
      </c>
      <c r="K580">
        <v>43089</v>
      </c>
      <c r="L580">
        <f t="shared" ref="L580:L643" si="9">+K580+90</f>
        <v>43179</v>
      </c>
    </row>
    <row r="581" spans="1:12" x14ac:dyDescent="0.25">
      <c r="A581" t="s">
        <v>599</v>
      </c>
      <c r="B581" t="s">
        <v>597</v>
      </c>
      <c r="C581" t="s">
        <v>598</v>
      </c>
      <c r="D581" t="s">
        <v>10</v>
      </c>
      <c r="E581">
        <v>2</v>
      </c>
      <c r="F581">
        <v>2</v>
      </c>
      <c r="G581">
        <v>8</v>
      </c>
      <c r="H581">
        <v>7</v>
      </c>
      <c r="I581">
        <v>2</v>
      </c>
      <c r="J581">
        <v>35400</v>
      </c>
      <c r="K581">
        <v>42692</v>
      </c>
      <c r="L581">
        <f t="shared" si="9"/>
        <v>42782</v>
      </c>
    </row>
    <row r="582" spans="1:12" x14ac:dyDescent="0.25">
      <c r="A582" t="s">
        <v>600</v>
      </c>
      <c r="B582" t="s">
        <v>597</v>
      </c>
      <c r="C582" t="s">
        <v>598</v>
      </c>
      <c r="D582" t="s">
        <v>10</v>
      </c>
      <c r="E582">
        <v>2</v>
      </c>
      <c r="F582">
        <v>2</v>
      </c>
      <c r="G582">
        <v>8</v>
      </c>
      <c r="H582">
        <v>7</v>
      </c>
      <c r="I582">
        <v>2</v>
      </c>
      <c r="J582">
        <v>8260</v>
      </c>
      <c r="K582">
        <v>42460</v>
      </c>
      <c r="L582">
        <f t="shared" si="9"/>
        <v>42550</v>
      </c>
    </row>
    <row r="583" spans="1:12" x14ac:dyDescent="0.25">
      <c r="A583" t="s">
        <v>781</v>
      </c>
      <c r="B583" t="s">
        <v>644</v>
      </c>
      <c r="C583" t="s">
        <v>617</v>
      </c>
      <c r="D583" t="s">
        <v>10</v>
      </c>
      <c r="E583">
        <v>2</v>
      </c>
      <c r="F583">
        <v>2</v>
      </c>
      <c r="G583">
        <v>8</v>
      </c>
      <c r="H583">
        <v>7</v>
      </c>
      <c r="I583">
        <v>2</v>
      </c>
      <c r="J583">
        <v>35400</v>
      </c>
      <c r="K583">
        <v>42692</v>
      </c>
      <c r="L583">
        <f t="shared" si="9"/>
        <v>42782</v>
      </c>
    </row>
    <row r="584" spans="1:12" x14ac:dyDescent="0.25">
      <c r="A584" t="s">
        <v>780</v>
      </c>
      <c r="B584" t="s">
        <v>644</v>
      </c>
      <c r="C584" t="s">
        <v>773</v>
      </c>
      <c r="D584" t="s">
        <v>10</v>
      </c>
      <c r="E584">
        <v>2</v>
      </c>
      <c r="F584">
        <v>2</v>
      </c>
      <c r="G584">
        <v>8</v>
      </c>
      <c r="H584">
        <v>7</v>
      </c>
      <c r="I584">
        <v>2</v>
      </c>
      <c r="J584">
        <v>47200</v>
      </c>
      <c r="K584">
        <v>42692</v>
      </c>
      <c r="L584">
        <f t="shared" si="9"/>
        <v>42782</v>
      </c>
    </row>
    <row r="585" spans="1:12" x14ac:dyDescent="0.25">
      <c r="A585" t="s">
        <v>1390</v>
      </c>
      <c r="B585" t="s">
        <v>387</v>
      </c>
      <c r="C585" t="s">
        <v>773</v>
      </c>
      <c r="D585" t="s">
        <v>10</v>
      </c>
      <c r="E585">
        <v>2</v>
      </c>
      <c r="F585">
        <v>2</v>
      </c>
      <c r="G585">
        <v>8</v>
      </c>
      <c r="H585">
        <v>7</v>
      </c>
      <c r="I585">
        <v>2</v>
      </c>
      <c r="J585">
        <v>19186</v>
      </c>
      <c r="K585">
        <v>43081</v>
      </c>
      <c r="L585">
        <f t="shared" si="9"/>
        <v>43171</v>
      </c>
    </row>
    <row r="586" spans="1:12" x14ac:dyDescent="0.25">
      <c r="A586" t="s">
        <v>473</v>
      </c>
      <c r="B586" t="s">
        <v>644</v>
      </c>
      <c r="C586" t="s">
        <v>773</v>
      </c>
      <c r="D586" t="s">
        <v>10</v>
      </c>
      <c r="E586">
        <v>2</v>
      </c>
      <c r="F586">
        <v>2</v>
      </c>
      <c r="G586">
        <v>8</v>
      </c>
      <c r="H586">
        <v>7</v>
      </c>
      <c r="I586">
        <v>2</v>
      </c>
      <c r="J586">
        <v>29500</v>
      </c>
      <c r="K586">
        <v>42464</v>
      </c>
      <c r="L586">
        <f t="shared" si="9"/>
        <v>42554</v>
      </c>
    </row>
    <row r="587" spans="1:12" x14ac:dyDescent="0.25">
      <c r="A587" t="s">
        <v>774</v>
      </c>
      <c r="B587" t="s">
        <v>644</v>
      </c>
      <c r="C587" t="s">
        <v>814</v>
      </c>
      <c r="D587" t="s">
        <v>10</v>
      </c>
      <c r="E587">
        <v>2</v>
      </c>
      <c r="F587">
        <v>2</v>
      </c>
      <c r="G587">
        <v>8</v>
      </c>
      <c r="H587">
        <v>7</v>
      </c>
      <c r="I587">
        <v>6</v>
      </c>
      <c r="J587">
        <v>96760</v>
      </c>
      <c r="K587">
        <v>42464</v>
      </c>
      <c r="L587">
        <f t="shared" si="9"/>
        <v>42554</v>
      </c>
    </row>
    <row r="588" spans="1:12" x14ac:dyDescent="0.25">
      <c r="A588" t="s">
        <v>782</v>
      </c>
      <c r="B588" t="s">
        <v>644</v>
      </c>
      <c r="C588" t="s">
        <v>773</v>
      </c>
      <c r="D588" t="s">
        <v>10</v>
      </c>
      <c r="E588">
        <v>2</v>
      </c>
      <c r="F588">
        <v>2</v>
      </c>
      <c r="G588">
        <v>8</v>
      </c>
      <c r="H588">
        <v>7</v>
      </c>
      <c r="I588">
        <v>2</v>
      </c>
      <c r="J588">
        <v>29500</v>
      </c>
      <c r="K588">
        <v>42692</v>
      </c>
      <c r="L588">
        <f t="shared" si="9"/>
        <v>42782</v>
      </c>
    </row>
    <row r="589" spans="1:12" x14ac:dyDescent="0.25">
      <c r="A589" t="s">
        <v>624</v>
      </c>
      <c r="B589" t="s">
        <v>167</v>
      </c>
      <c r="C589" t="s">
        <v>626</v>
      </c>
      <c r="D589" t="s">
        <v>10</v>
      </c>
      <c r="E589">
        <v>2</v>
      </c>
      <c r="F589">
        <v>2</v>
      </c>
      <c r="G589">
        <v>8</v>
      </c>
      <c r="H589">
        <v>7</v>
      </c>
      <c r="I589">
        <v>2</v>
      </c>
      <c r="J589">
        <v>29500</v>
      </c>
      <c r="K589">
        <v>42692</v>
      </c>
      <c r="L589">
        <f t="shared" si="9"/>
        <v>42782</v>
      </c>
    </row>
    <row r="590" spans="1:12" x14ac:dyDescent="0.25">
      <c r="A590" t="s">
        <v>456</v>
      </c>
      <c r="B590" t="s">
        <v>27</v>
      </c>
      <c r="C590" t="s">
        <v>773</v>
      </c>
      <c r="D590" t="s">
        <v>10</v>
      </c>
      <c r="E590">
        <v>2</v>
      </c>
      <c r="F590">
        <v>2</v>
      </c>
      <c r="G590">
        <v>8</v>
      </c>
      <c r="H590">
        <v>7</v>
      </c>
      <c r="I590">
        <v>2</v>
      </c>
      <c r="J590">
        <v>14160</v>
      </c>
      <c r="K590">
        <v>42705</v>
      </c>
      <c r="L590">
        <f t="shared" si="9"/>
        <v>42795</v>
      </c>
    </row>
    <row r="591" spans="1:12" x14ac:dyDescent="0.25">
      <c r="A591" t="s">
        <v>1071</v>
      </c>
      <c r="B591" t="s">
        <v>1374</v>
      </c>
      <c r="C591" t="s">
        <v>773</v>
      </c>
      <c r="D591" t="s">
        <v>10</v>
      </c>
      <c r="E591">
        <v>2</v>
      </c>
      <c r="F591">
        <v>2</v>
      </c>
      <c r="G591">
        <v>8</v>
      </c>
      <c r="H591">
        <v>7</v>
      </c>
      <c r="I591">
        <v>2</v>
      </c>
      <c r="J591">
        <v>55000</v>
      </c>
      <c r="K591">
        <v>43081</v>
      </c>
      <c r="L591">
        <f t="shared" si="9"/>
        <v>43171</v>
      </c>
    </row>
    <row r="592" spans="1:12" x14ac:dyDescent="0.25">
      <c r="A592" t="s">
        <v>1481</v>
      </c>
      <c r="B592" t="s">
        <v>1374</v>
      </c>
      <c r="C592" t="s">
        <v>773</v>
      </c>
      <c r="D592" t="s">
        <v>10</v>
      </c>
      <c r="E592">
        <v>2</v>
      </c>
      <c r="F592">
        <v>2</v>
      </c>
      <c r="G592">
        <v>8</v>
      </c>
      <c r="H592">
        <v>7</v>
      </c>
      <c r="I592">
        <v>2</v>
      </c>
      <c r="J592">
        <v>55000</v>
      </c>
      <c r="K592">
        <v>43080</v>
      </c>
      <c r="L592">
        <f t="shared" si="9"/>
        <v>43170</v>
      </c>
    </row>
    <row r="593" spans="1:12" x14ac:dyDescent="0.25">
      <c r="A593" t="s">
        <v>627</v>
      </c>
      <c r="B593" t="s">
        <v>27</v>
      </c>
      <c r="C593" t="s">
        <v>773</v>
      </c>
      <c r="D593" t="s">
        <v>10</v>
      </c>
      <c r="E593">
        <v>2</v>
      </c>
      <c r="F593">
        <v>2</v>
      </c>
      <c r="G593">
        <v>8</v>
      </c>
      <c r="H593">
        <v>7</v>
      </c>
      <c r="I593">
        <v>2</v>
      </c>
      <c r="J593">
        <v>18880</v>
      </c>
      <c r="K593">
        <v>42705</v>
      </c>
      <c r="L593">
        <f t="shared" si="9"/>
        <v>42795</v>
      </c>
    </row>
    <row r="594" spans="1:12" x14ac:dyDescent="0.25">
      <c r="A594" t="s">
        <v>629</v>
      </c>
      <c r="B594" t="s">
        <v>27</v>
      </c>
      <c r="C594" t="s">
        <v>773</v>
      </c>
      <c r="D594" t="s">
        <v>10</v>
      </c>
      <c r="E594">
        <v>2</v>
      </c>
      <c r="F594">
        <v>2</v>
      </c>
      <c r="G594">
        <v>8</v>
      </c>
      <c r="H594">
        <v>7</v>
      </c>
      <c r="I594">
        <v>2</v>
      </c>
      <c r="J594">
        <v>80240</v>
      </c>
      <c r="K594">
        <v>42705</v>
      </c>
      <c r="L594">
        <f t="shared" si="9"/>
        <v>42795</v>
      </c>
    </row>
    <row r="595" spans="1:12" x14ac:dyDescent="0.25">
      <c r="A595" t="s">
        <v>588</v>
      </c>
      <c r="B595" t="s">
        <v>27</v>
      </c>
      <c r="C595" t="s">
        <v>773</v>
      </c>
      <c r="D595" t="s">
        <v>10</v>
      </c>
      <c r="E595">
        <v>2</v>
      </c>
      <c r="F595">
        <v>2</v>
      </c>
      <c r="G595">
        <v>8</v>
      </c>
      <c r="H595">
        <v>7</v>
      </c>
      <c r="I595">
        <v>2</v>
      </c>
      <c r="J595">
        <v>23600</v>
      </c>
      <c r="K595">
        <v>42709</v>
      </c>
      <c r="L595">
        <f t="shared" si="9"/>
        <v>42799</v>
      </c>
    </row>
    <row r="596" spans="1:12" x14ac:dyDescent="0.25">
      <c r="A596" t="s">
        <v>664</v>
      </c>
      <c r="B596" t="s">
        <v>27</v>
      </c>
      <c r="C596" t="s">
        <v>773</v>
      </c>
      <c r="D596" t="s">
        <v>10</v>
      </c>
      <c r="E596">
        <v>2</v>
      </c>
      <c r="F596">
        <v>2</v>
      </c>
      <c r="G596">
        <v>8</v>
      </c>
      <c r="H596">
        <v>7</v>
      </c>
      <c r="I596">
        <v>2</v>
      </c>
      <c r="J596">
        <v>73160</v>
      </c>
      <c r="K596">
        <v>42710</v>
      </c>
      <c r="L596">
        <f t="shared" si="9"/>
        <v>42800</v>
      </c>
    </row>
    <row r="597" spans="1:12" x14ac:dyDescent="0.25">
      <c r="A597" t="s">
        <v>966</v>
      </c>
      <c r="B597" t="s">
        <v>26</v>
      </c>
      <c r="C597" t="s">
        <v>773</v>
      </c>
      <c r="D597" t="s">
        <v>10</v>
      </c>
      <c r="E597">
        <v>2</v>
      </c>
      <c r="F597">
        <v>2</v>
      </c>
      <c r="G597">
        <v>8</v>
      </c>
      <c r="H597">
        <v>7</v>
      </c>
      <c r="I597">
        <v>2</v>
      </c>
      <c r="J597">
        <v>17700</v>
      </c>
      <c r="K597">
        <v>42760</v>
      </c>
      <c r="L597">
        <f t="shared" si="9"/>
        <v>42850</v>
      </c>
    </row>
    <row r="598" spans="1:12" x14ac:dyDescent="0.25">
      <c r="A598" t="s">
        <v>791</v>
      </c>
      <c r="B598" t="s">
        <v>786</v>
      </c>
      <c r="C598" t="s">
        <v>773</v>
      </c>
      <c r="D598" t="s">
        <v>10</v>
      </c>
      <c r="E598">
        <v>2</v>
      </c>
      <c r="F598">
        <v>2</v>
      </c>
      <c r="G598">
        <v>8</v>
      </c>
      <c r="H598">
        <v>7</v>
      </c>
      <c r="I598">
        <v>2</v>
      </c>
      <c r="J598">
        <v>47200</v>
      </c>
      <c r="K598">
        <v>42431</v>
      </c>
      <c r="L598">
        <f t="shared" si="9"/>
        <v>42521</v>
      </c>
    </row>
    <row r="599" spans="1:12" x14ac:dyDescent="0.25">
      <c r="A599" t="s">
        <v>785</v>
      </c>
      <c r="B599" t="s">
        <v>786</v>
      </c>
      <c r="C599" t="s">
        <v>773</v>
      </c>
      <c r="D599" t="s">
        <v>10</v>
      </c>
      <c r="E599">
        <v>2</v>
      </c>
      <c r="F599">
        <v>2</v>
      </c>
      <c r="G599">
        <v>8</v>
      </c>
      <c r="H599">
        <v>7</v>
      </c>
      <c r="I599">
        <v>2</v>
      </c>
      <c r="J599">
        <v>47200</v>
      </c>
      <c r="K599">
        <v>42460</v>
      </c>
      <c r="L599">
        <f t="shared" si="9"/>
        <v>42550</v>
      </c>
    </row>
    <row r="600" spans="1:12" x14ac:dyDescent="0.25">
      <c r="A600" t="s">
        <v>800</v>
      </c>
      <c r="B600" t="s">
        <v>801</v>
      </c>
      <c r="C600" t="s">
        <v>773</v>
      </c>
      <c r="D600" t="s">
        <v>10</v>
      </c>
      <c r="E600">
        <v>2</v>
      </c>
      <c r="F600">
        <v>2</v>
      </c>
      <c r="G600">
        <v>8</v>
      </c>
      <c r="H600">
        <v>7</v>
      </c>
      <c r="I600">
        <v>2</v>
      </c>
      <c r="J600">
        <v>69900</v>
      </c>
      <c r="K600">
        <v>41971</v>
      </c>
      <c r="L600">
        <f t="shared" si="9"/>
        <v>42061</v>
      </c>
    </row>
    <row r="601" spans="1:12" x14ac:dyDescent="0.25">
      <c r="A601" t="s">
        <v>784</v>
      </c>
      <c r="B601" t="s">
        <v>783</v>
      </c>
      <c r="C601" t="s">
        <v>773</v>
      </c>
      <c r="D601" t="s">
        <v>10</v>
      </c>
      <c r="E601">
        <v>2</v>
      </c>
      <c r="F601">
        <v>2</v>
      </c>
      <c r="G601">
        <v>8</v>
      </c>
      <c r="H601">
        <v>7</v>
      </c>
      <c r="I601">
        <v>2</v>
      </c>
      <c r="J601">
        <v>16520</v>
      </c>
      <c r="K601">
        <v>42692</v>
      </c>
      <c r="L601">
        <f t="shared" si="9"/>
        <v>42782</v>
      </c>
    </row>
    <row r="602" spans="1:12" x14ac:dyDescent="0.25">
      <c r="A602" t="s">
        <v>965</v>
      </c>
      <c r="B602" t="s">
        <v>26</v>
      </c>
      <c r="C602" t="s">
        <v>773</v>
      </c>
      <c r="D602" t="s">
        <v>10</v>
      </c>
      <c r="E602">
        <v>2</v>
      </c>
      <c r="F602">
        <v>2</v>
      </c>
      <c r="G602">
        <v>8</v>
      </c>
      <c r="H602">
        <v>7</v>
      </c>
      <c r="I602">
        <v>2</v>
      </c>
      <c r="J602">
        <v>11800</v>
      </c>
      <c r="K602">
        <v>42760</v>
      </c>
      <c r="L602">
        <f t="shared" si="9"/>
        <v>42850</v>
      </c>
    </row>
    <row r="603" spans="1:12" x14ac:dyDescent="0.25">
      <c r="A603" t="s">
        <v>1281</v>
      </c>
      <c r="B603" t="s">
        <v>26</v>
      </c>
      <c r="C603" t="s">
        <v>773</v>
      </c>
      <c r="D603" t="s">
        <v>10</v>
      </c>
      <c r="E603">
        <v>2</v>
      </c>
      <c r="F603">
        <v>2</v>
      </c>
      <c r="G603">
        <v>8</v>
      </c>
      <c r="H603">
        <v>7</v>
      </c>
      <c r="I603">
        <v>2</v>
      </c>
      <c r="J603">
        <v>17700</v>
      </c>
      <c r="K603">
        <v>42692</v>
      </c>
      <c r="L603">
        <f t="shared" si="9"/>
        <v>42782</v>
      </c>
    </row>
    <row r="604" spans="1:12" x14ac:dyDescent="0.25">
      <c r="A604" t="s">
        <v>1282</v>
      </c>
      <c r="B604" t="s">
        <v>26</v>
      </c>
      <c r="C604" t="s">
        <v>773</v>
      </c>
      <c r="D604" t="s">
        <v>10</v>
      </c>
      <c r="E604">
        <v>2</v>
      </c>
      <c r="F604">
        <v>2</v>
      </c>
      <c r="G604">
        <v>8</v>
      </c>
      <c r="H604">
        <v>7</v>
      </c>
      <c r="I604">
        <v>2</v>
      </c>
      <c r="J604">
        <v>59000</v>
      </c>
      <c r="K604">
        <v>42460</v>
      </c>
      <c r="L604">
        <f t="shared" si="9"/>
        <v>42550</v>
      </c>
    </row>
    <row r="605" spans="1:12" x14ac:dyDescent="0.25">
      <c r="A605" t="s">
        <v>1283</v>
      </c>
      <c r="B605" t="s">
        <v>26</v>
      </c>
      <c r="C605" t="s">
        <v>773</v>
      </c>
      <c r="D605" t="s">
        <v>10</v>
      </c>
      <c r="E605">
        <v>2</v>
      </c>
      <c r="F605">
        <v>2</v>
      </c>
      <c r="G605">
        <v>8</v>
      </c>
      <c r="H605">
        <v>7</v>
      </c>
      <c r="I605">
        <v>2</v>
      </c>
      <c r="J605">
        <v>7080</v>
      </c>
      <c r="K605">
        <v>42692</v>
      </c>
      <c r="L605">
        <f t="shared" si="9"/>
        <v>42782</v>
      </c>
    </row>
    <row r="606" spans="1:12" x14ac:dyDescent="0.25">
      <c r="A606" t="s">
        <v>648</v>
      </c>
      <c r="B606" t="s">
        <v>165</v>
      </c>
      <c r="C606" t="s">
        <v>773</v>
      </c>
      <c r="D606" t="s">
        <v>10</v>
      </c>
      <c r="E606">
        <v>2</v>
      </c>
      <c r="F606">
        <v>2</v>
      </c>
      <c r="G606">
        <v>8</v>
      </c>
      <c r="H606">
        <v>7</v>
      </c>
      <c r="I606">
        <v>2</v>
      </c>
      <c r="J606">
        <v>177000</v>
      </c>
      <c r="K606">
        <v>42760</v>
      </c>
      <c r="L606">
        <f t="shared" si="9"/>
        <v>42850</v>
      </c>
    </row>
    <row r="607" spans="1:12" x14ac:dyDescent="0.25">
      <c r="A607" t="s">
        <v>964</v>
      </c>
      <c r="B607" t="s">
        <v>26</v>
      </c>
      <c r="C607" t="s">
        <v>773</v>
      </c>
      <c r="D607" t="s">
        <v>10</v>
      </c>
      <c r="E607">
        <v>2</v>
      </c>
      <c r="F607">
        <v>2</v>
      </c>
      <c r="G607">
        <v>8</v>
      </c>
      <c r="H607">
        <v>7</v>
      </c>
      <c r="I607">
        <v>2</v>
      </c>
      <c r="J607">
        <v>44840</v>
      </c>
      <c r="K607">
        <v>42760</v>
      </c>
      <c r="L607">
        <f t="shared" si="9"/>
        <v>42850</v>
      </c>
    </row>
    <row r="608" spans="1:12" x14ac:dyDescent="0.25">
      <c r="A608" t="s">
        <v>650</v>
      </c>
      <c r="B608" t="s">
        <v>159</v>
      </c>
      <c r="C608" t="s">
        <v>773</v>
      </c>
      <c r="D608" t="s">
        <v>10</v>
      </c>
      <c r="E608" t="s">
        <v>13</v>
      </c>
      <c r="F608" t="s">
        <v>13</v>
      </c>
      <c r="G608" t="s">
        <v>28</v>
      </c>
      <c r="H608" t="s">
        <v>18</v>
      </c>
      <c r="I608" t="s">
        <v>13</v>
      </c>
      <c r="J608">
        <v>23600</v>
      </c>
      <c r="K608">
        <v>42760</v>
      </c>
      <c r="L608">
        <f t="shared" si="9"/>
        <v>42850</v>
      </c>
    </row>
    <row r="609" spans="1:12" x14ac:dyDescent="0.25">
      <c r="A609" t="s">
        <v>787</v>
      </c>
      <c r="B609" t="s">
        <v>159</v>
      </c>
      <c r="C609" t="s">
        <v>773</v>
      </c>
      <c r="D609" t="s">
        <v>10</v>
      </c>
      <c r="E609">
        <v>2</v>
      </c>
      <c r="F609">
        <v>2</v>
      </c>
      <c r="G609">
        <v>8</v>
      </c>
      <c r="H609">
        <v>7</v>
      </c>
      <c r="I609">
        <v>2</v>
      </c>
      <c r="J609">
        <v>29500</v>
      </c>
      <c r="K609">
        <v>42692</v>
      </c>
      <c r="L609">
        <f t="shared" si="9"/>
        <v>42782</v>
      </c>
    </row>
    <row r="610" spans="1:12" x14ac:dyDescent="0.25">
      <c r="A610" t="s">
        <v>788</v>
      </c>
      <c r="B610" t="s">
        <v>159</v>
      </c>
      <c r="C610" t="s">
        <v>773</v>
      </c>
      <c r="D610" t="s">
        <v>10</v>
      </c>
      <c r="E610">
        <v>2</v>
      </c>
      <c r="F610">
        <v>2</v>
      </c>
      <c r="G610">
        <v>8</v>
      </c>
      <c r="H610">
        <v>7</v>
      </c>
      <c r="I610">
        <v>2</v>
      </c>
      <c r="J610">
        <v>59000</v>
      </c>
      <c r="K610">
        <v>42692</v>
      </c>
      <c r="L610">
        <f t="shared" si="9"/>
        <v>42782</v>
      </c>
    </row>
    <row r="611" spans="1:12" x14ac:dyDescent="0.25">
      <c r="A611" t="s">
        <v>632</v>
      </c>
      <c r="B611" t="s">
        <v>159</v>
      </c>
      <c r="C611" t="s">
        <v>773</v>
      </c>
      <c r="D611" t="s">
        <v>10</v>
      </c>
      <c r="E611">
        <v>2</v>
      </c>
      <c r="F611">
        <v>2</v>
      </c>
      <c r="G611">
        <v>8</v>
      </c>
      <c r="H611">
        <v>7</v>
      </c>
      <c r="I611">
        <v>2</v>
      </c>
      <c r="J611">
        <v>59000</v>
      </c>
      <c r="K611">
        <v>42692</v>
      </c>
      <c r="L611">
        <f t="shared" si="9"/>
        <v>42782</v>
      </c>
    </row>
    <row r="612" spans="1:12" x14ac:dyDescent="0.25">
      <c r="A612" t="s">
        <v>789</v>
      </c>
      <c r="B612" t="s">
        <v>159</v>
      </c>
      <c r="C612" t="s">
        <v>773</v>
      </c>
      <c r="D612" t="s">
        <v>10</v>
      </c>
      <c r="E612">
        <v>2</v>
      </c>
      <c r="F612">
        <v>2</v>
      </c>
      <c r="G612">
        <v>8</v>
      </c>
      <c r="H612">
        <v>7</v>
      </c>
      <c r="I612">
        <v>2</v>
      </c>
      <c r="J612">
        <v>47200</v>
      </c>
      <c r="K612">
        <v>42460</v>
      </c>
      <c r="L612">
        <f t="shared" si="9"/>
        <v>42550</v>
      </c>
    </row>
    <row r="613" spans="1:12" x14ac:dyDescent="0.25">
      <c r="A613" t="s">
        <v>651</v>
      </c>
      <c r="B613" t="s">
        <v>159</v>
      </c>
      <c r="C613" t="s">
        <v>773</v>
      </c>
      <c r="D613" t="s">
        <v>10</v>
      </c>
      <c r="E613">
        <v>2</v>
      </c>
      <c r="F613">
        <v>2</v>
      </c>
      <c r="G613">
        <v>8</v>
      </c>
      <c r="H613">
        <v>7</v>
      </c>
      <c r="I613">
        <v>2</v>
      </c>
      <c r="J613">
        <v>59000</v>
      </c>
      <c r="K613">
        <v>42460</v>
      </c>
      <c r="L613">
        <f t="shared" si="9"/>
        <v>42550</v>
      </c>
    </row>
    <row r="614" spans="1:12" x14ac:dyDescent="0.25">
      <c r="A614" t="s">
        <v>652</v>
      </c>
      <c r="B614" t="s">
        <v>159</v>
      </c>
      <c r="C614" t="s">
        <v>773</v>
      </c>
      <c r="D614" t="s">
        <v>10</v>
      </c>
      <c r="E614">
        <v>2</v>
      </c>
      <c r="F614">
        <v>2</v>
      </c>
      <c r="G614">
        <v>8</v>
      </c>
      <c r="H614">
        <v>7</v>
      </c>
      <c r="I614">
        <v>2</v>
      </c>
      <c r="J614">
        <v>45000</v>
      </c>
      <c r="K614">
        <v>42692</v>
      </c>
      <c r="L614">
        <f t="shared" si="9"/>
        <v>42782</v>
      </c>
    </row>
    <row r="615" spans="1:12" x14ac:dyDescent="0.25">
      <c r="A615" t="s">
        <v>790</v>
      </c>
      <c r="B615" t="s">
        <v>159</v>
      </c>
      <c r="C615" t="s">
        <v>773</v>
      </c>
      <c r="D615" t="s">
        <v>10</v>
      </c>
      <c r="E615">
        <v>2</v>
      </c>
      <c r="F615">
        <v>2</v>
      </c>
      <c r="G615">
        <v>8</v>
      </c>
      <c r="H615">
        <v>7</v>
      </c>
      <c r="I615">
        <v>2</v>
      </c>
      <c r="J615">
        <v>59000</v>
      </c>
      <c r="K615">
        <v>42460</v>
      </c>
      <c r="L615">
        <f t="shared" si="9"/>
        <v>42550</v>
      </c>
    </row>
    <row r="616" spans="1:12" x14ac:dyDescent="0.25">
      <c r="A616" t="s">
        <v>649</v>
      </c>
      <c r="B616" t="s">
        <v>159</v>
      </c>
      <c r="C616" t="s">
        <v>773</v>
      </c>
      <c r="D616" t="s">
        <v>10</v>
      </c>
      <c r="E616">
        <v>2</v>
      </c>
      <c r="F616">
        <v>2</v>
      </c>
      <c r="G616">
        <v>8</v>
      </c>
      <c r="H616">
        <v>7</v>
      </c>
      <c r="I616">
        <v>2</v>
      </c>
      <c r="J616">
        <v>23600</v>
      </c>
      <c r="K616">
        <v>42760</v>
      </c>
      <c r="L616">
        <f t="shared" si="9"/>
        <v>42850</v>
      </c>
    </row>
    <row r="617" spans="1:12" x14ac:dyDescent="0.25">
      <c r="A617" t="s">
        <v>659</v>
      </c>
      <c r="B617" t="s">
        <v>27</v>
      </c>
      <c r="C617" t="s">
        <v>773</v>
      </c>
      <c r="D617" t="s">
        <v>10</v>
      </c>
      <c r="E617">
        <v>2</v>
      </c>
      <c r="F617">
        <v>2</v>
      </c>
      <c r="G617">
        <v>8</v>
      </c>
      <c r="H617">
        <v>7</v>
      </c>
      <c r="I617">
        <v>2</v>
      </c>
      <c r="J617">
        <v>11800</v>
      </c>
      <c r="K617">
        <v>42761</v>
      </c>
      <c r="L617">
        <f t="shared" si="9"/>
        <v>42851</v>
      </c>
    </row>
    <row r="618" spans="1:12" x14ac:dyDescent="0.25">
      <c r="A618" t="s">
        <v>601</v>
      </c>
      <c r="B618" t="s">
        <v>27</v>
      </c>
      <c r="C618" t="s">
        <v>773</v>
      </c>
      <c r="D618" t="s">
        <v>10</v>
      </c>
      <c r="E618">
        <v>2</v>
      </c>
      <c r="F618">
        <v>2</v>
      </c>
      <c r="G618">
        <v>8</v>
      </c>
      <c r="H618">
        <v>7</v>
      </c>
      <c r="I618">
        <v>2</v>
      </c>
      <c r="J618">
        <v>9440</v>
      </c>
      <c r="K618">
        <v>42761</v>
      </c>
      <c r="L618">
        <f t="shared" si="9"/>
        <v>42851</v>
      </c>
    </row>
    <row r="619" spans="1:12" x14ac:dyDescent="0.25">
      <c r="A619" t="s">
        <v>440</v>
      </c>
      <c r="B619" t="s">
        <v>387</v>
      </c>
      <c r="C619" t="s">
        <v>773</v>
      </c>
      <c r="D619" t="s">
        <v>10</v>
      </c>
      <c r="E619">
        <v>2</v>
      </c>
      <c r="F619">
        <v>2</v>
      </c>
      <c r="G619">
        <v>8</v>
      </c>
      <c r="H619">
        <v>7</v>
      </c>
      <c r="I619">
        <v>2</v>
      </c>
      <c r="J619">
        <v>24780</v>
      </c>
      <c r="K619">
        <v>42942</v>
      </c>
      <c r="L619">
        <f t="shared" si="9"/>
        <v>43032</v>
      </c>
    </row>
    <row r="620" spans="1:12" x14ac:dyDescent="0.25">
      <c r="A620" t="s">
        <v>461</v>
      </c>
      <c r="B620" t="s">
        <v>27</v>
      </c>
      <c r="C620" t="s">
        <v>773</v>
      </c>
      <c r="D620" t="s">
        <v>10</v>
      </c>
      <c r="E620">
        <v>2</v>
      </c>
      <c r="F620">
        <v>2</v>
      </c>
      <c r="G620">
        <v>8</v>
      </c>
      <c r="H620">
        <v>7</v>
      </c>
      <c r="I620">
        <v>2</v>
      </c>
      <c r="J620">
        <v>11800</v>
      </c>
      <c r="K620">
        <v>42761</v>
      </c>
      <c r="L620">
        <f t="shared" si="9"/>
        <v>42851</v>
      </c>
    </row>
    <row r="621" spans="1:12" x14ac:dyDescent="0.25">
      <c r="A621" t="s">
        <v>559</v>
      </c>
      <c r="B621" t="s">
        <v>27</v>
      </c>
      <c r="C621" t="s">
        <v>773</v>
      </c>
      <c r="D621" t="s">
        <v>10</v>
      </c>
      <c r="E621">
        <v>2</v>
      </c>
      <c r="F621">
        <v>2</v>
      </c>
      <c r="G621">
        <v>8</v>
      </c>
      <c r="H621">
        <v>7</v>
      </c>
      <c r="I621">
        <v>2</v>
      </c>
      <c r="J621">
        <v>11800</v>
      </c>
      <c r="K621">
        <v>42761</v>
      </c>
      <c r="L621">
        <f t="shared" si="9"/>
        <v>42851</v>
      </c>
    </row>
    <row r="622" spans="1:12" x14ac:dyDescent="0.25">
      <c r="A622" t="s">
        <v>663</v>
      </c>
      <c r="B622" t="s">
        <v>27</v>
      </c>
      <c r="C622" t="s">
        <v>773</v>
      </c>
      <c r="D622" t="s">
        <v>10</v>
      </c>
      <c r="E622">
        <v>2</v>
      </c>
      <c r="F622">
        <v>2</v>
      </c>
      <c r="G622">
        <v>8</v>
      </c>
      <c r="H622" t="s">
        <v>18</v>
      </c>
      <c r="I622">
        <v>2</v>
      </c>
      <c r="J622">
        <v>23600</v>
      </c>
      <c r="K622">
        <v>42761</v>
      </c>
      <c r="L622">
        <f t="shared" si="9"/>
        <v>42851</v>
      </c>
    </row>
    <row r="623" spans="1:12" x14ac:dyDescent="0.25">
      <c r="A623" t="s">
        <v>660</v>
      </c>
      <c r="B623" t="s">
        <v>27</v>
      </c>
      <c r="C623" t="s">
        <v>773</v>
      </c>
      <c r="D623" t="s">
        <v>10</v>
      </c>
      <c r="E623">
        <v>2</v>
      </c>
      <c r="F623">
        <v>2</v>
      </c>
      <c r="G623">
        <v>8</v>
      </c>
      <c r="H623">
        <v>7</v>
      </c>
      <c r="I623">
        <v>2</v>
      </c>
      <c r="J623">
        <v>7080</v>
      </c>
      <c r="K623">
        <v>42761</v>
      </c>
      <c r="L623">
        <f t="shared" si="9"/>
        <v>42851</v>
      </c>
    </row>
    <row r="624" spans="1:12" x14ac:dyDescent="0.25">
      <c r="A624" t="s">
        <v>162</v>
      </c>
      <c r="B624" t="s">
        <v>160</v>
      </c>
      <c r="C624" t="s">
        <v>773</v>
      </c>
      <c r="D624" t="s">
        <v>10</v>
      </c>
      <c r="E624">
        <v>2</v>
      </c>
      <c r="F624">
        <v>2</v>
      </c>
      <c r="G624">
        <v>8</v>
      </c>
      <c r="H624">
        <v>7</v>
      </c>
      <c r="I624">
        <v>2</v>
      </c>
      <c r="J624">
        <v>7080</v>
      </c>
      <c r="K624">
        <v>42761</v>
      </c>
      <c r="L624">
        <f t="shared" si="9"/>
        <v>42851</v>
      </c>
    </row>
    <row r="625" spans="1:12" x14ac:dyDescent="0.25">
      <c r="A625" t="s">
        <v>661</v>
      </c>
      <c r="B625" t="s">
        <v>27</v>
      </c>
      <c r="C625" t="s">
        <v>773</v>
      </c>
      <c r="D625" t="s">
        <v>10</v>
      </c>
      <c r="E625">
        <v>2</v>
      </c>
      <c r="F625">
        <v>2</v>
      </c>
      <c r="G625">
        <v>8</v>
      </c>
      <c r="H625">
        <v>7</v>
      </c>
      <c r="I625">
        <v>2</v>
      </c>
      <c r="J625">
        <v>18880</v>
      </c>
      <c r="K625">
        <v>42761</v>
      </c>
      <c r="L625">
        <f t="shared" si="9"/>
        <v>42851</v>
      </c>
    </row>
    <row r="626" spans="1:12" x14ac:dyDescent="0.25">
      <c r="A626" t="s">
        <v>665</v>
      </c>
      <c r="B626" t="s">
        <v>27</v>
      </c>
      <c r="C626" t="s">
        <v>773</v>
      </c>
      <c r="D626" t="s">
        <v>10</v>
      </c>
      <c r="E626">
        <v>2</v>
      </c>
      <c r="F626">
        <v>2</v>
      </c>
      <c r="G626">
        <v>8</v>
      </c>
      <c r="H626">
        <v>7</v>
      </c>
      <c r="I626">
        <v>2</v>
      </c>
      <c r="J626">
        <v>11800</v>
      </c>
      <c r="K626">
        <v>42761</v>
      </c>
      <c r="L626">
        <f t="shared" si="9"/>
        <v>42851</v>
      </c>
    </row>
    <row r="627" spans="1:12" x14ac:dyDescent="0.25">
      <c r="A627" t="s">
        <v>666</v>
      </c>
      <c r="B627" t="s">
        <v>27</v>
      </c>
      <c r="C627" t="s">
        <v>773</v>
      </c>
      <c r="D627" t="s">
        <v>10</v>
      </c>
      <c r="E627">
        <v>2</v>
      </c>
      <c r="F627">
        <v>2</v>
      </c>
      <c r="G627">
        <v>8</v>
      </c>
      <c r="H627">
        <v>7</v>
      </c>
      <c r="I627">
        <v>2</v>
      </c>
      <c r="J627">
        <v>17700</v>
      </c>
      <c r="K627">
        <v>42761</v>
      </c>
      <c r="L627">
        <f t="shared" si="9"/>
        <v>42851</v>
      </c>
    </row>
    <row r="628" spans="1:12" x14ac:dyDescent="0.25">
      <c r="A628" t="s">
        <v>161</v>
      </c>
      <c r="B628" t="s">
        <v>160</v>
      </c>
      <c r="C628" t="s">
        <v>773</v>
      </c>
      <c r="D628" t="s">
        <v>10</v>
      </c>
      <c r="E628">
        <v>2</v>
      </c>
      <c r="F628">
        <v>2</v>
      </c>
      <c r="G628">
        <v>8</v>
      </c>
      <c r="H628">
        <v>7</v>
      </c>
      <c r="I628">
        <v>2</v>
      </c>
      <c r="J628">
        <v>17700</v>
      </c>
      <c r="K628">
        <v>42761</v>
      </c>
      <c r="L628">
        <f t="shared" si="9"/>
        <v>42851</v>
      </c>
    </row>
    <row r="629" spans="1:12" x14ac:dyDescent="0.25">
      <c r="A629" t="s">
        <v>407</v>
      </c>
      <c r="B629" t="s">
        <v>406</v>
      </c>
      <c r="C629" t="s">
        <v>773</v>
      </c>
      <c r="D629" t="s">
        <v>10</v>
      </c>
      <c r="E629">
        <v>2</v>
      </c>
      <c r="F629">
        <v>2</v>
      </c>
      <c r="G629">
        <v>8</v>
      </c>
      <c r="H629">
        <v>7</v>
      </c>
      <c r="I629">
        <v>2</v>
      </c>
      <c r="J629">
        <v>59000</v>
      </c>
      <c r="K629">
        <v>42468</v>
      </c>
      <c r="L629">
        <f t="shared" si="9"/>
        <v>42558</v>
      </c>
    </row>
    <row r="630" spans="1:12" x14ac:dyDescent="0.25">
      <c r="A630" t="s">
        <v>667</v>
      </c>
      <c r="B630" t="s">
        <v>27</v>
      </c>
      <c r="C630" t="s">
        <v>773</v>
      </c>
      <c r="D630" t="s">
        <v>10</v>
      </c>
      <c r="E630">
        <v>2</v>
      </c>
      <c r="F630">
        <v>2</v>
      </c>
      <c r="G630">
        <v>8</v>
      </c>
      <c r="H630">
        <v>7</v>
      </c>
      <c r="I630">
        <v>2</v>
      </c>
      <c r="J630">
        <v>16520</v>
      </c>
      <c r="K630">
        <v>42761</v>
      </c>
      <c r="L630">
        <f t="shared" si="9"/>
        <v>42851</v>
      </c>
    </row>
    <row r="631" spans="1:12" x14ac:dyDescent="0.25">
      <c r="A631" t="s">
        <v>164</v>
      </c>
      <c r="B631" t="s">
        <v>163</v>
      </c>
      <c r="C631" t="s">
        <v>773</v>
      </c>
      <c r="D631" t="s">
        <v>10</v>
      </c>
      <c r="E631">
        <v>2</v>
      </c>
      <c r="F631">
        <v>2</v>
      </c>
      <c r="G631">
        <v>8</v>
      </c>
      <c r="H631">
        <v>7</v>
      </c>
      <c r="I631">
        <v>2</v>
      </c>
      <c r="J631">
        <v>59000</v>
      </c>
      <c r="K631">
        <v>42761</v>
      </c>
      <c r="L631">
        <f t="shared" si="9"/>
        <v>42851</v>
      </c>
    </row>
    <row r="632" spans="1:12" x14ac:dyDescent="0.25">
      <c r="A632" t="s">
        <v>1159</v>
      </c>
      <c r="B632" t="s">
        <v>331</v>
      </c>
      <c r="C632" t="s">
        <v>617</v>
      </c>
      <c r="D632" t="s">
        <v>10</v>
      </c>
      <c r="E632">
        <v>2</v>
      </c>
      <c r="F632">
        <v>2</v>
      </c>
      <c r="G632">
        <v>8</v>
      </c>
      <c r="H632" t="s">
        <v>18</v>
      </c>
      <c r="I632">
        <v>2</v>
      </c>
      <c r="J632">
        <v>54020.4</v>
      </c>
      <c r="K632">
        <v>43013</v>
      </c>
      <c r="L632">
        <f t="shared" si="9"/>
        <v>43103</v>
      </c>
    </row>
    <row r="633" spans="1:12" x14ac:dyDescent="0.25">
      <c r="A633" t="s">
        <v>166</v>
      </c>
      <c r="B633" t="s">
        <v>331</v>
      </c>
      <c r="C633" t="s">
        <v>773</v>
      </c>
      <c r="D633" t="s">
        <v>10</v>
      </c>
      <c r="E633">
        <v>2</v>
      </c>
      <c r="F633">
        <v>2</v>
      </c>
      <c r="G633">
        <v>8</v>
      </c>
      <c r="H633">
        <v>7</v>
      </c>
      <c r="I633">
        <v>2</v>
      </c>
      <c r="J633">
        <v>59000</v>
      </c>
      <c r="K633">
        <v>42761</v>
      </c>
      <c r="L633">
        <f t="shared" si="9"/>
        <v>42851</v>
      </c>
    </row>
    <row r="634" spans="1:12" x14ac:dyDescent="0.25">
      <c r="A634" t="s">
        <v>668</v>
      </c>
      <c r="B634" t="s">
        <v>27</v>
      </c>
      <c r="C634" t="s">
        <v>773</v>
      </c>
      <c r="D634" t="s">
        <v>10</v>
      </c>
      <c r="E634">
        <v>2</v>
      </c>
      <c r="F634">
        <v>2</v>
      </c>
      <c r="G634">
        <v>8</v>
      </c>
      <c r="H634">
        <v>7</v>
      </c>
      <c r="I634">
        <v>2</v>
      </c>
      <c r="J634">
        <v>49560</v>
      </c>
      <c r="K634">
        <v>42761</v>
      </c>
      <c r="L634">
        <f t="shared" si="9"/>
        <v>42851</v>
      </c>
    </row>
    <row r="635" spans="1:12" x14ac:dyDescent="0.25">
      <c r="A635" t="s">
        <v>158</v>
      </c>
      <c r="B635" t="s">
        <v>157</v>
      </c>
      <c r="C635" t="s">
        <v>773</v>
      </c>
      <c r="D635" t="s">
        <v>10</v>
      </c>
      <c r="E635">
        <v>2</v>
      </c>
      <c r="F635">
        <v>2</v>
      </c>
      <c r="G635">
        <v>8</v>
      </c>
      <c r="H635">
        <v>7</v>
      </c>
      <c r="I635">
        <v>2</v>
      </c>
      <c r="J635">
        <v>59000</v>
      </c>
      <c r="K635">
        <v>42761</v>
      </c>
      <c r="L635">
        <f t="shared" si="9"/>
        <v>42851</v>
      </c>
    </row>
    <row r="636" spans="1:12" x14ac:dyDescent="0.25">
      <c r="A636" t="s">
        <v>630</v>
      </c>
      <c r="B636" t="s">
        <v>631</v>
      </c>
      <c r="C636" t="s">
        <v>773</v>
      </c>
      <c r="D636" t="s">
        <v>10</v>
      </c>
      <c r="E636">
        <v>2</v>
      </c>
      <c r="F636">
        <v>2</v>
      </c>
      <c r="G636">
        <v>8</v>
      </c>
      <c r="H636">
        <v>7</v>
      </c>
      <c r="I636">
        <v>2</v>
      </c>
      <c r="J636">
        <v>59000</v>
      </c>
      <c r="K636">
        <v>42692</v>
      </c>
      <c r="L636">
        <f t="shared" si="9"/>
        <v>42782</v>
      </c>
    </row>
    <row r="637" spans="1:12" x14ac:dyDescent="0.25">
      <c r="A637" t="s">
        <v>669</v>
      </c>
      <c r="B637" t="s">
        <v>27</v>
      </c>
      <c r="C637" t="s">
        <v>773</v>
      </c>
      <c r="D637" t="s">
        <v>10</v>
      </c>
      <c r="E637">
        <v>2</v>
      </c>
      <c r="F637">
        <v>2</v>
      </c>
      <c r="G637">
        <v>8</v>
      </c>
      <c r="H637">
        <v>7</v>
      </c>
      <c r="I637">
        <v>2</v>
      </c>
      <c r="J637">
        <v>23600</v>
      </c>
      <c r="K637">
        <v>42761</v>
      </c>
      <c r="L637">
        <f t="shared" si="9"/>
        <v>42851</v>
      </c>
    </row>
    <row r="638" spans="1:12" x14ac:dyDescent="0.25">
      <c r="A638" t="s">
        <v>464</v>
      </c>
      <c r="B638" t="s">
        <v>27</v>
      </c>
      <c r="C638" t="s">
        <v>773</v>
      </c>
      <c r="D638" t="s">
        <v>10</v>
      </c>
      <c r="E638">
        <v>2</v>
      </c>
      <c r="F638">
        <v>2</v>
      </c>
      <c r="G638">
        <v>8</v>
      </c>
      <c r="H638">
        <v>7</v>
      </c>
      <c r="I638">
        <v>2</v>
      </c>
      <c r="J638">
        <v>9440</v>
      </c>
      <c r="K638">
        <v>42761</v>
      </c>
      <c r="L638">
        <f t="shared" si="9"/>
        <v>42851</v>
      </c>
    </row>
    <row r="639" spans="1:12" x14ac:dyDescent="0.25">
      <c r="A639" t="s">
        <v>628</v>
      </c>
      <c r="B639" t="s">
        <v>27</v>
      </c>
      <c r="C639" t="s">
        <v>773</v>
      </c>
      <c r="D639" t="s">
        <v>10</v>
      </c>
      <c r="E639">
        <v>2</v>
      </c>
      <c r="F639">
        <v>2</v>
      </c>
      <c r="G639">
        <v>8</v>
      </c>
      <c r="H639">
        <v>7</v>
      </c>
      <c r="I639">
        <v>2</v>
      </c>
      <c r="J639">
        <v>11800</v>
      </c>
      <c r="K639">
        <v>42692</v>
      </c>
      <c r="L639">
        <f t="shared" si="9"/>
        <v>42782</v>
      </c>
    </row>
    <row r="640" spans="1:12" x14ac:dyDescent="0.25">
      <c r="A640" t="s">
        <v>434</v>
      </c>
      <c r="B640" t="s">
        <v>27</v>
      </c>
      <c r="C640" t="s">
        <v>773</v>
      </c>
      <c r="D640" t="s">
        <v>10</v>
      </c>
      <c r="E640">
        <v>2</v>
      </c>
      <c r="F640">
        <v>2</v>
      </c>
      <c r="G640">
        <v>8</v>
      </c>
      <c r="H640">
        <v>7</v>
      </c>
      <c r="I640">
        <v>2</v>
      </c>
      <c r="J640">
        <v>24780</v>
      </c>
      <c r="K640">
        <v>42692</v>
      </c>
      <c r="L640">
        <f t="shared" si="9"/>
        <v>42782</v>
      </c>
    </row>
    <row r="641" spans="1:12" x14ac:dyDescent="0.25">
      <c r="A641" t="s">
        <v>633</v>
      </c>
      <c r="B641" t="s">
        <v>27</v>
      </c>
      <c r="C641" t="s">
        <v>773</v>
      </c>
      <c r="D641" t="s">
        <v>10</v>
      </c>
      <c r="E641">
        <v>2</v>
      </c>
      <c r="F641">
        <v>2</v>
      </c>
      <c r="G641">
        <v>8</v>
      </c>
      <c r="H641">
        <v>7</v>
      </c>
      <c r="I641">
        <v>2</v>
      </c>
      <c r="J641">
        <v>16520</v>
      </c>
      <c r="K641">
        <v>42692</v>
      </c>
      <c r="L641">
        <f t="shared" si="9"/>
        <v>42782</v>
      </c>
    </row>
    <row r="642" spans="1:12" x14ac:dyDescent="0.25">
      <c r="A642" t="s">
        <v>634</v>
      </c>
      <c r="B642" t="s">
        <v>27</v>
      </c>
      <c r="C642" t="s">
        <v>773</v>
      </c>
      <c r="D642" t="s">
        <v>10</v>
      </c>
      <c r="E642">
        <v>2</v>
      </c>
      <c r="F642">
        <v>2</v>
      </c>
      <c r="G642">
        <v>8</v>
      </c>
      <c r="H642">
        <v>7</v>
      </c>
      <c r="I642">
        <v>2</v>
      </c>
      <c r="J642">
        <v>30680</v>
      </c>
      <c r="K642">
        <v>42460</v>
      </c>
      <c r="L642">
        <f t="shared" si="9"/>
        <v>42550</v>
      </c>
    </row>
    <row r="643" spans="1:12" x14ac:dyDescent="0.25">
      <c r="A643" t="s">
        <v>635</v>
      </c>
      <c r="B643" t="s">
        <v>27</v>
      </c>
      <c r="C643" t="s">
        <v>773</v>
      </c>
      <c r="D643" t="s">
        <v>10</v>
      </c>
      <c r="E643">
        <v>2</v>
      </c>
      <c r="F643">
        <v>2</v>
      </c>
      <c r="G643">
        <v>8</v>
      </c>
      <c r="H643">
        <v>7</v>
      </c>
      <c r="I643">
        <v>2</v>
      </c>
      <c r="J643">
        <v>7080</v>
      </c>
      <c r="K643">
        <v>42691</v>
      </c>
      <c r="L643">
        <f t="shared" si="9"/>
        <v>42781</v>
      </c>
    </row>
    <row r="644" spans="1:12" x14ac:dyDescent="0.25">
      <c r="A644" t="s">
        <v>637</v>
      </c>
      <c r="B644" t="s">
        <v>27</v>
      </c>
      <c r="C644" t="s">
        <v>773</v>
      </c>
      <c r="D644" t="s">
        <v>10</v>
      </c>
      <c r="E644">
        <v>2</v>
      </c>
      <c r="F644">
        <v>2</v>
      </c>
      <c r="G644">
        <v>8</v>
      </c>
      <c r="H644">
        <v>7</v>
      </c>
      <c r="I644">
        <v>2</v>
      </c>
      <c r="J644">
        <v>14160</v>
      </c>
      <c r="K644">
        <v>42692</v>
      </c>
      <c r="L644">
        <f t="shared" ref="L644:L707" si="10">+K644+90</f>
        <v>42782</v>
      </c>
    </row>
    <row r="645" spans="1:12" x14ac:dyDescent="0.25">
      <c r="A645" t="s">
        <v>638</v>
      </c>
      <c r="B645" t="s">
        <v>27</v>
      </c>
      <c r="C645" t="s">
        <v>773</v>
      </c>
      <c r="D645" t="s">
        <v>10</v>
      </c>
      <c r="E645">
        <v>2</v>
      </c>
      <c r="F645">
        <v>2</v>
      </c>
      <c r="G645">
        <v>8</v>
      </c>
      <c r="H645">
        <v>7</v>
      </c>
      <c r="I645">
        <v>2</v>
      </c>
      <c r="J645">
        <v>35400</v>
      </c>
      <c r="K645">
        <v>42692</v>
      </c>
      <c r="L645">
        <f t="shared" si="10"/>
        <v>42782</v>
      </c>
    </row>
    <row r="646" spans="1:12" x14ac:dyDescent="0.25">
      <c r="A646" t="s">
        <v>640</v>
      </c>
      <c r="B646" t="s">
        <v>27</v>
      </c>
      <c r="C646" t="s">
        <v>773</v>
      </c>
      <c r="D646" t="s">
        <v>10</v>
      </c>
      <c r="E646">
        <v>2</v>
      </c>
      <c r="F646">
        <v>2</v>
      </c>
      <c r="G646">
        <v>8</v>
      </c>
      <c r="H646">
        <v>7</v>
      </c>
      <c r="I646">
        <v>2</v>
      </c>
      <c r="J646">
        <v>11800</v>
      </c>
      <c r="K646">
        <v>42460</v>
      </c>
      <c r="L646">
        <f t="shared" si="10"/>
        <v>42550</v>
      </c>
    </row>
    <row r="647" spans="1:12" x14ac:dyDescent="0.25">
      <c r="A647" t="s">
        <v>460</v>
      </c>
      <c r="B647" t="s">
        <v>27</v>
      </c>
      <c r="C647" t="s">
        <v>773</v>
      </c>
      <c r="D647" t="s">
        <v>10</v>
      </c>
      <c r="E647">
        <v>2</v>
      </c>
      <c r="F647">
        <v>2</v>
      </c>
      <c r="G647">
        <v>8</v>
      </c>
      <c r="H647">
        <v>7</v>
      </c>
      <c r="I647">
        <v>2</v>
      </c>
      <c r="J647">
        <v>11800</v>
      </c>
      <c r="K647">
        <v>42692</v>
      </c>
      <c r="L647">
        <f t="shared" si="10"/>
        <v>42782</v>
      </c>
    </row>
    <row r="648" spans="1:12" x14ac:dyDescent="0.25">
      <c r="A648" t="s">
        <v>641</v>
      </c>
      <c r="B648" t="s">
        <v>27</v>
      </c>
      <c r="C648" t="s">
        <v>773</v>
      </c>
      <c r="D648" t="s">
        <v>10</v>
      </c>
      <c r="E648">
        <v>2</v>
      </c>
      <c r="F648">
        <v>2</v>
      </c>
      <c r="G648">
        <v>8</v>
      </c>
      <c r="H648">
        <v>7</v>
      </c>
      <c r="I648">
        <v>2</v>
      </c>
      <c r="J648">
        <v>82600</v>
      </c>
      <c r="K648">
        <v>42460</v>
      </c>
      <c r="L648">
        <f t="shared" si="10"/>
        <v>42550</v>
      </c>
    </row>
    <row r="649" spans="1:12" x14ac:dyDescent="0.25">
      <c r="A649" t="s">
        <v>642</v>
      </c>
      <c r="B649" t="s">
        <v>27</v>
      </c>
      <c r="C649" t="s">
        <v>773</v>
      </c>
      <c r="D649" t="s">
        <v>10</v>
      </c>
      <c r="E649">
        <v>2</v>
      </c>
      <c r="F649">
        <v>2</v>
      </c>
      <c r="G649">
        <v>8</v>
      </c>
      <c r="H649">
        <v>7</v>
      </c>
      <c r="I649">
        <v>2</v>
      </c>
      <c r="J649">
        <v>40120</v>
      </c>
      <c r="K649">
        <v>42692</v>
      </c>
      <c r="L649">
        <f t="shared" si="10"/>
        <v>42782</v>
      </c>
    </row>
    <row r="650" spans="1:12" x14ac:dyDescent="0.25">
      <c r="A650" t="s">
        <v>636</v>
      </c>
      <c r="B650" t="s">
        <v>27</v>
      </c>
      <c r="C650" t="s">
        <v>773</v>
      </c>
      <c r="D650" t="s">
        <v>10</v>
      </c>
      <c r="E650">
        <v>2</v>
      </c>
      <c r="F650">
        <v>2</v>
      </c>
      <c r="G650">
        <v>8</v>
      </c>
      <c r="H650">
        <v>7</v>
      </c>
      <c r="I650">
        <v>2</v>
      </c>
      <c r="J650">
        <v>14160</v>
      </c>
      <c r="K650">
        <v>42692</v>
      </c>
      <c r="L650">
        <f t="shared" si="10"/>
        <v>42782</v>
      </c>
    </row>
    <row r="651" spans="1:12" x14ac:dyDescent="0.25">
      <c r="A651" t="s">
        <v>473</v>
      </c>
      <c r="B651" t="s">
        <v>772</v>
      </c>
      <c r="C651" t="s">
        <v>773</v>
      </c>
      <c r="D651" t="s">
        <v>10</v>
      </c>
      <c r="E651">
        <v>2</v>
      </c>
      <c r="F651">
        <v>2</v>
      </c>
      <c r="G651">
        <v>8</v>
      </c>
      <c r="H651">
        <v>7</v>
      </c>
      <c r="I651">
        <v>2</v>
      </c>
      <c r="J651">
        <v>59000</v>
      </c>
      <c r="K651">
        <v>42460</v>
      </c>
      <c r="L651">
        <f t="shared" si="10"/>
        <v>42550</v>
      </c>
    </row>
    <row r="652" spans="1:12" x14ac:dyDescent="0.25">
      <c r="A652" t="s">
        <v>774</v>
      </c>
      <c r="B652" t="s">
        <v>775</v>
      </c>
      <c r="C652" t="s">
        <v>773</v>
      </c>
      <c r="D652" t="s">
        <v>10</v>
      </c>
      <c r="E652">
        <v>2</v>
      </c>
      <c r="F652">
        <v>2</v>
      </c>
      <c r="G652">
        <v>8</v>
      </c>
      <c r="H652">
        <v>7</v>
      </c>
      <c r="I652">
        <v>2</v>
      </c>
      <c r="J652">
        <v>17700</v>
      </c>
      <c r="K652">
        <v>42692</v>
      </c>
      <c r="L652">
        <f t="shared" si="10"/>
        <v>42782</v>
      </c>
    </row>
    <row r="653" spans="1:12" x14ac:dyDescent="0.25">
      <c r="A653" t="s">
        <v>639</v>
      </c>
      <c r="B653" t="s">
        <v>27</v>
      </c>
      <c r="C653" t="s">
        <v>773</v>
      </c>
      <c r="D653" t="s">
        <v>10</v>
      </c>
      <c r="E653">
        <v>2</v>
      </c>
      <c r="F653">
        <v>2</v>
      </c>
      <c r="G653">
        <v>8</v>
      </c>
      <c r="H653">
        <v>7</v>
      </c>
      <c r="I653">
        <v>2</v>
      </c>
      <c r="J653">
        <v>16520</v>
      </c>
      <c r="K653">
        <v>42692</v>
      </c>
      <c r="L653">
        <f t="shared" si="10"/>
        <v>42782</v>
      </c>
    </row>
    <row r="654" spans="1:12" x14ac:dyDescent="0.25">
      <c r="A654" t="s">
        <v>776</v>
      </c>
      <c r="B654" t="s">
        <v>777</v>
      </c>
      <c r="C654" t="s">
        <v>773</v>
      </c>
      <c r="D654" t="s">
        <v>10</v>
      </c>
      <c r="E654">
        <v>2</v>
      </c>
      <c r="F654">
        <v>2</v>
      </c>
      <c r="G654">
        <v>8</v>
      </c>
      <c r="H654">
        <v>7</v>
      </c>
      <c r="I654">
        <v>2</v>
      </c>
      <c r="J654">
        <v>115640</v>
      </c>
      <c r="K654">
        <v>42692</v>
      </c>
      <c r="L654">
        <f t="shared" si="10"/>
        <v>42782</v>
      </c>
    </row>
    <row r="655" spans="1:12" x14ac:dyDescent="0.25">
      <c r="A655" t="s">
        <v>778</v>
      </c>
      <c r="B655" t="s">
        <v>27</v>
      </c>
      <c r="C655" t="s">
        <v>773</v>
      </c>
      <c r="D655" t="s">
        <v>10</v>
      </c>
      <c r="E655">
        <v>2</v>
      </c>
      <c r="F655">
        <v>2</v>
      </c>
      <c r="G655">
        <v>8</v>
      </c>
      <c r="H655">
        <v>7</v>
      </c>
      <c r="I655">
        <v>2</v>
      </c>
      <c r="J655">
        <v>23600</v>
      </c>
      <c r="K655">
        <v>42692</v>
      </c>
      <c r="L655">
        <f t="shared" si="10"/>
        <v>42782</v>
      </c>
    </row>
    <row r="656" spans="1:12" x14ac:dyDescent="0.25">
      <c r="A656" t="s">
        <v>779</v>
      </c>
      <c r="B656" t="s">
        <v>27</v>
      </c>
      <c r="C656" t="s">
        <v>773</v>
      </c>
      <c r="D656" t="s">
        <v>10</v>
      </c>
      <c r="E656">
        <v>2</v>
      </c>
      <c r="F656">
        <v>2</v>
      </c>
      <c r="G656">
        <v>8</v>
      </c>
      <c r="H656">
        <v>7</v>
      </c>
      <c r="I656">
        <v>2</v>
      </c>
      <c r="J656">
        <v>11800</v>
      </c>
      <c r="K656">
        <v>42692</v>
      </c>
      <c r="L656">
        <f t="shared" si="10"/>
        <v>42782</v>
      </c>
    </row>
    <row r="657" spans="1:12" x14ac:dyDescent="0.25">
      <c r="A657" t="s">
        <v>793</v>
      </c>
      <c r="B657" t="s">
        <v>794</v>
      </c>
      <c r="C657" t="s">
        <v>773</v>
      </c>
      <c r="D657" t="s">
        <v>10</v>
      </c>
      <c r="E657">
        <v>2</v>
      </c>
      <c r="F657">
        <v>2</v>
      </c>
      <c r="G657">
        <v>8</v>
      </c>
      <c r="H657">
        <v>7</v>
      </c>
      <c r="I657">
        <v>2</v>
      </c>
      <c r="J657">
        <v>59000</v>
      </c>
      <c r="K657">
        <v>42692</v>
      </c>
      <c r="L657">
        <f t="shared" si="10"/>
        <v>42782</v>
      </c>
    </row>
    <row r="658" spans="1:12" x14ac:dyDescent="0.25">
      <c r="A658" t="s">
        <v>792</v>
      </c>
      <c r="B658" t="s">
        <v>27</v>
      </c>
      <c r="C658" t="s">
        <v>773</v>
      </c>
      <c r="D658" t="s">
        <v>10</v>
      </c>
      <c r="E658">
        <v>2</v>
      </c>
      <c r="F658">
        <v>2</v>
      </c>
      <c r="G658">
        <v>8</v>
      </c>
      <c r="H658">
        <v>7</v>
      </c>
      <c r="I658">
        <v>2</v>
      </c>
      <c r="J658">
        <v>7080</v>
      </c>
      <c r="K658">
        <v>42692</v>
      </c>
      <c r="L658">
        <f t="shared" si="10"/>
        <v>42782</v>
      </c>
    </row>
    <row r="659" spans="1:12" x14ac:dyDescent="0.25">
      <c r="A659" t="s">
        <v>624</v>
      </c>
      <c r="B659" t="s">
        <v>27</v>
      </c>
      <c r="C659" t="s">
        <v>773</v>
      </c>
      <c r="D659" t="s">
        <v>10</v>
      </c>
      <c r="E659">
        <v>2</v>
      </c>
      <c r="F659">
        <v>2</v>
      </c>
      <c r="G659">
        <v>8</v>
      </c>
      <c r="H659">
        <v>7</v>
      </c>
      <c r="I659">
        <v>2</v>
      </c>
      <c r="J659">
        <v>11800</v>
      </c>
      <c r="K659">
        <v>42761</v>
      </c>
      <c r="L659">
        <f t="shared" si="10"/>
        <v>42851</v>
      </c>
    </row>
    <row r="660" spans="1:12" x14ac:dyDescent="0.25">
      <c r="B660" t="s">
        <v>168</v>
      </c>
      <c r="D660" t="s">
        <v>4</v>
      </c>
      <c r="E660">
        <v>2</v>
      </c>
      <c r="F660">
        <v>2</v>
      </c>
      <c r="G660">
        <v>8</v>
      </c>
      <c r="H660">
        <v>7</v>
      </c>
      <c r="I660">
        <v>4</v>
      </c>
      <c r="J660">
        <f>SUM(J661:J662)</f>
        <v>139000</v>
      </c>
    </row>
    <row r="661" spans="1:12" x14ac:dyDescent="0.25">
      <c r="A661" t="s">
        <v>170</v>
      </c>
      <c r="B661" t="s">
        <v>169</v>
      </c>
      <c r="D661" t="s">
        <v>10</v>
      </c>
      <c r="E661">
        <v>2</v>
      </c>
      <c r="F661">
        <v>2</v>
      </c>
      <c r="G661">
        <v>8</v>
      </c>
      <c r="H661">
        <v>7</v>
      </c>
      <c r="I661">
        <v>4</v>
      </c>
      <c r="J661">
        <v>59000</v>
      </c>
      <c r="K661">
        <v>42460</v>
      </c>
      <c r="L661">
        <f t="shared" si="10"/>
        <v>42550</v>
      </c>
    </row>
    <row r="662" spans="1:12" x14ac:dyDescent="0.25">
      <c r="A662" t="s">
        <v>703</v>
      </c>
      <c r="B662" t="s">
        <v>171</v>
      </c>
      <c r="C662" t="s">
        <v>704</v>
      </c>
      <c r="D662" t="s">
        <v>10</v>
      </c>
      <c r="E662">
        <v>2</v>
      </c>
      <c r="F662">
        <v>2</v>
      </c>
      <c r="G662">
        <v>8</v>
      </c>
      <c r="H662">
        <v>7</v>
      </c>
      <c r="I662">
        <v>4</v>
      </c>
      <c r="J662">
        <v>80000</v>
      </c>
      <c r="K662">
        <v>42608</v>
      </c>
      <c r="L662">
        <f t="shared" si="10"/>
        <v>42698</v>
      </c>
    </row>
    <row r="663" spans="1:12" ht="27" customHeight="1" x14ac:dyDescent="0.25">
      <c r="B663" t="s">
        <v>172</v>
      </c>
      <c r="D663" t="s">
        <v>4</v>
      </c>
      <c r="E663">
        <v>2</v>
      </c>
      <c r="F663">
        <v>2</v>
      </c>
      <c r="G663">
        <v>8</v>
      </c>
      <c r="H663">
        <v>7</v>
      </c>
      <c r="I663">
        <v>5</v>
      </c>
      <c r="J663">
        <f>SUM(J664:J664)</f>
        <v>635618.80000000005</v>
      </c>
    </row>
    <row r="664" spans="1:12" x14ac:dyDescent="0.25">
      <c r="A664" t="s">
        <v>705</v>
      </c>
      <c r="B664" t="s">
        <v>173</v>
      </c>
      <c r="C664" t="s">
        <v>706</v>
      </c>
      <c r="D664" t="s">
        <v>10</v>
      </c>
      <c r="E664">
        <v>2</v>
      </c>
      <c r="F664">
        <v>2</v>
      </c>
      <c r="G664">
        <v>8</v>
      </c>
      <c r="H664">
        <v>7</v>
      </c>
      <c r="I664">
        <v>5</v>
      </c>
      <c r="J664">
        <v>635618.80000000005</v>
      </c>
      <c r="K664">
        <v>42510</v>
      </c>
      <c r="L664">
        <f t="shared" si="10"/>
        <v>42600</v>
      </c>
    </row>
    <row r="665" spans="1:12" x14ac:dyDescent="0.25">
      <c r="B665" t="s">
        <v>174</v>
      </c>
      <c r="D665" t="s">
        <v>4</v>
      </c>
      <c r="E665">
        <v>2</v>
      </c>
      <c r="F665">
        <v>2</v>
      </c>
      <c r="G665">
        <v>8</v>
      </c>
      <c r="H665">
        <v>7</v>
      </c>
      <c r="I665">
        <v>6</v>
      </c>
      <c r="J665">
        <f>SUM(J666:J703)</f>
        <v>30222594.449999999</v>
      </c>
    </row>
    <row r="666" spans="1:12" x14ac:dyDescent="0.25">
      <c r="A666" t="s">
        <v>707</v>
      </c>
      <c r="B666" t="s">
        <v>187</v>
      </c>
      <c r="C666" t="s">
        <v>708</v>
      </c>
      <c r="D666" t="s">
        <v>10</v>
      </c>
      <c r="E666">
        <v>2</v>
      </c>
      <c r="F666">
        <v>2</v>
      </c>
      <c r="G666">
        <v>8</v>
      </c>
      <c r="H666">
        <v>7</v>
      </c>
      <c r="I666">
        <v>6</v>
      </c>
      <c r="J666">
        <v>1170125</v>
      </c>
      <c r="K666">
        <v>41890</v>
      </c>
      <c r="L666">
        <f t="shared" si="10"/>
        <v>41980</v>
      </c>
    </row>
    <row r="667" spans="1:12" x14ac:dyDescent="0.25">
      <c r="A667" t="s">
        <v>37</v>
      </c>
      <c r="B667" t="s">
        <v>185</v>
      </c>
      <c r="D667" t="s">
        <v>10</v>
      </c>
      <c r="E667">
        <v>2</v>
      </c>
      <c r="F667">
        <v>2</v>
      </c>
      <c r="G667">
        <v>8</v>
      </c>
      <c r="H667">
        <v>7</v>
      </c>
      <c r="I667">
        <v>6</v>
      </c>
      <c r="J667">
        <v>660800</v>
      </c>
      <c r="K667">
        <v>42461</v>
      </c>
      <c r="L667">
        <f t="shared" si="10"/>
        <v>42551</v>
      </c>
    </row>
    <row r="668" spans="1:12" x14ac:dyDescent="0.25">
      <c r="A668" t="s">
        <v>186</v>
      </c>
      <c r="B668" t="s">
        <v>185</v>
      </c>
      <c r="D668" t="s">
        <v>10</v>
      </c>
      <c r="E668">
        <v>2</v>
      </c>
      <c r="F668">
        <v>2</v>
      </c>
      <c r="G668">
        <v>8</v>
      </c>
      <c r="H668">
        <v>7</v>
      </c>
      <c r="I668">
        <v>6</v>
      </c>
      <c r="J668">
        <v>94400</v>
      </c>
      <c r="K668">
        <v>42542</v>
      </c>
      <c r="L668">
        <f t="shared" si="10"/>
        <v>42632</v>
      </c>
    </row>
    <row r="669" spans="1:12" x14ac:dyDescent="0.25">
      <c r="A669" t="s">
        <v>53</v>
      </c>
      <c r="B669" t="s">
        <v>1067</v>
      </c>
      <c r="D669" t="s">
        <v>10</v>
      </c>
      <c r="E669">
        <v>2</v>
      </c>
      <c r="F669">
        <v>2</v>
      </c>
      <c r="G669">
        <v>8</v>
      </c>
      <c r="H669">
        <v>7</v>
      </c>
      <c r="I669">
        <v>6</v>
      </c>
      <c r="J669">
        <v>35000</v>
      </c>
      <c r="K669">
        <v>41919</v>
      </c>
      <c r="L669">
        <f t="shared" si="10"/>
        <v>42009</v>
      </c>
    </row>
    <row r="670" spans="1:12" x14ac:dyDescent="0.25">
      <c r="A670" t="s">
        <v>1076</v>
      </c>
      <c r="B670" t="s">
        <v>378</v>
      </c>
      <c r="C670" t="s">
        <v>1077</v>
      </c>
      <c r="D670" t="s">
        <v>10</v>
      </c>
      <c r="E670">
        <v>2</v>
      </c>
      <c r="F670">
        <v>2</v>
      </c>
      <c r="G670">
        <v>8</v>
      </c>
      <c r="H670">
        <v>7</v>
      </c>
      <c r="I670">
        <v>6</v>
      </c>
      <c r="J670">
        <v>519200</v>
      </c>
      <c r="K670">
        <v>42898</v>
      </c>
      <c r="L670">
        <f t="shared" si="10"/>
        <v>42988</v>
      </c>
    </row>
    <row r="671" spans="1:12" x14ac:dyDescent="0.25">
      <c r="A671" t="s">
        <v>442</v>
      </c>
      <c r="B671" t="s">
        <v>441</v>
      </c>
      <c r="D671" t="s">
        <v>10</v>
      </c>
      <c r="E671">
        <v>2</v>
      </c>
      <c r="F671">
        <v>2</v>
      </c>
      <c r="G671">
        <v>8</v>
      </c>
      <c r="H671">
        <v>7</v>
      </c>
      <c r="I671">
        <v>6</v>
      </c>
      <c r="J671">
        <v>2568542.5</v>
      </c>
      <c r="K671">
        <v>42944</v>
      </c>
      <c r="L671">
        <f t="shared" si="10"/>
        <v>43034</v>
      </c>
    </row>
    <row r="672" spans="1:12" x14ac:dyDescent="0.25">
      <c r="A672" t="s">
        <v>451</v>
      </c>
      <c r="B672" t="s">
        <v>0</v>
      </c>
      <c r="D672" t="s">
        <v>10</v>
      </c>
      <c r="E672">
        <v>2</v>
      </c>
      <c r="F672">
        <v>2</v>
      </c>
      <c r="G672">
        <v>8</v>
      </c>
      <c r="H672">
        <v>7</v>
      </c>
      <c r="I672">
        <v>6</v>
      </c>
      <c r="J672">
        <v>887500</v>
      </c>
      <c r="K672">
        <v>42961</v>
      </c>
      <c r="L672">
        <f t="shared" si="10"/>
        <v>43051</v>
      </c>
    </row>
    <row r="673" spans="1:12" x14ac:dyDescent="0.25">
      <c r="A673" t="s">
        <v>452</v>
      </c>
      <c r="B673" t="s">
        <v>0</v>
      </c>
      <c r="D673" t="s">
        <v>10</v>
      </c>
      <c r="E673">
        <v>2</v>
      </c>
      <c r="F673">
        <v>2</v>
      </c>
      <c r="G673">
        <v>8</v>
      </c>
      <c r="H673">
        <v>7</v>
      </c>
      <c r="I673">
        <v>6</v>
      </c>
      <c r="J673">
        <v>1225500</v>
      </c>
      <c r="K673">
        <v>42957</v>
      </c>
      <c r="L673">
        <f t="shared" si="10"/>
        <v>43047</v>
      </c>
    </row>
    <row r="674" spans="1:12" x14ac:dyDescent="0.25">
      <c r="A674" t="s">
        <v>346</v>
      </c>
      <c r="B674" t="s">
        <v>0</v>
      </c>
      <c r="D674" t="s">
        <v>10</v>
      </c>
      <c r="E674">
        <v>2</v>
      </c>
      <c r="F674">
        <v>2</v>
      </c>
      <c r="G674">
        <v>8</v>
      </c>
      <c r="H674">
        <v>7</v>
      </c>
      <c r="I674" t="s">
        <v>33</v>
      </c>
      <c r="J674">
        <v>6861281.7000000002</v>
      </c>
      <c r="K674">
        <v>42836</v>
      </c>
      <c r="L674">
        <f t="shared" si="10"/>
        <v>42926</v>
      </c>
    </row>
    <row r="675" spans="1:12" x14ac:dyDescent="0.25">
      <c r="A675" t="s">
        <v>371</v>
      </c>
      <c r="B675" t="s">
        <v>0</v>
      </c>
      <c r="D675" t="s">
        <v>10</v>
      </c>
      <c r="E675">
        <v>2</v>
      </c>
      <c r="F675">
        <v>2</v>
      </c>
      <c r="G675">
        <v>8</v>
      </c>
      <c r="H675">
        <v>7</v>
      </c>
      <c r="I675">
        <v>6</v>
      </c>
      <c r="J675">
        <v>2413106.15</v>
      </c>
      <c r="K675">
        <v>42884</v>
      </c>
      <c r="L675">
        <f t="shared" si="10"/>
        <v>42974</v>
      </c>
    </row>
    <row r="676" spans="1:12" x14ac:dyDescent="0.25">
      <c r="A676" t="s">
        <v>341</v>
      </c>
      <c r="B676" t="s">
        <v>0</v>
      </c>
      <c r="D676" t="s">
        <v>10</v>
      </c>
      <c r="E676">
        <v>2</v>
      </c>
      <c r="F676">
        <v>2</v>
      </c>
      <c r="G676">
        <v>8</v>
      </c>
      <c r="H676">
        <v>7</v>
      </c>
      <c r="I676">
        <v>6</v>
      </c>
      <c r="J676">
        <v>898004.6</v>
      </c>
      <c r="K676">
        <v>42823</v>
      </c>
      <c r="L676">
        <f t="shared" si="10"/>
        <v>42913</v>
      </c>
    </row>
    <row r="677" spans="1:12" x14ac:dyDescent="0.25">
      <c r="A677" t="s">
        <v>367</v>
      </c>
      <c r="B677" t="s">
        <v>366</v>
      </c>
      <c r="D677" t="s">
        <v>10</v>
      </c>
      <c r="E677">
        <v>2</v>
      </c>
      <c r="F677">
        <v>2</v>
      </c>
      <c r="G677">
        <v>8</v>
      </c>
      <c r="H677">
        <v>7</v>
      </c>
      <c r="I677">
        <v>6</v>
      </c>
      <c r="J677">
        <v>99900</v>
      </c>
      <c r="K677">
        <v>42880</v>
      </c>
      <c r="L677">
        <f t="shared" si="10"/>
        <v>42970</v>
      </c>
    </row>
    <row r="678" spans="1:12" x14ac:dyDescent="0.25">
      <c r="A678" t="s">
        <v>488</v>
      </c>
      <c r="B678" t="s">
        <v>183</v>
      </c>
      <c r="C678" t="s">
        <v>671</v>
      </c>
      <c r="D678" t="s">
        <v>10</v>
      </c>
      <c r="E678">
        <v>2</v>
      </c>
      <c r="F678">
        <v>2</v>
      </c>
      <c r="G678">
        <v>8</v>
      </c>
      <c r="H678">
        <v>7</v>
      </c>
      <c r="I678">
        <v>6</v>
      </c>
      <c r="J678">
        <v>399784</v>
      </c>
      <c r="K678">
        <v>42892</v>
      </c>
      <c r="L678">
        <f t="shared" si="10"/>
        <v>42982</v>
      </c>
    </row>
    <row r="679" spans="1:12" x14ac:dyDescent="0.25">
      <c r="A679" t="s">
        <v>1373</v>
      </c>
      <c r="B679" t="s">
        <v>1374</v>
      </c>
      <c r="C679" t="s">
        <v>1375</v>
      </c>
      <c r="D679" t="s">
        <v>10</v>
      </c>
      <c r="E679">
        <v>2</v>
      </c>
      <c r="F679">
        <v>2</v>
      </c>
      <c r="G679">
        <v>8</v>
      </c>
      <c r="H679">
        <v>7</v>
      </c>
      <c r="I679">
        <v>6</v>
      </c>
      <c r="J679">
        <v>55000</v>
      </c>
      <c r="K679">
        <v>43080</v>
      </c>
      <c r="L679">
        <f t="shared" si="10"/>
        <v>43170</v>
      </c>
    </row>
    <row r="680" spans="1:12" x14ac:dyDescent="0.25">
      <c r="A680" t="s">
        <v>928</v>
      </c>
      <c r="B680" t="s">
        <v>929</v>
      </c>
      <c r="C680" t="s">
        <v>930</v>
      </c>
      <c r="D680" t="s">
        <v>10</v>
      </c>
      <c r="E680">
        <v>2</v>
      </c>
      <c r="F680">
        <v>2</v>
      </c>
      <c r="G680">
        <v>8</v>
      </c>
      <c r="H680">
        <v>7</v>
      </c>
      <c r="I680">
        <v>6</v>
      </c>
      <c r="J680">
        <v>44250</v>
      </c>
      <c r="K680">
        <v>42548</v>
      </c>
      <c r="L680">
        <f t="shared" si="10"/>
        <v>42638</v>
      </c>
    </row>
    <row r="681" spans="1:12" x14ac:dyDescent="0.25">
      <c r="A681" t="s">
        <v>815</v>
      </c>
      <c r="B681" t="s">
        <v>1205</v>
      </c>
      <c r="C681" t="s">
        <v>1267</v>
      </c>
      <c r="D681" t="s">
        <v>10</v>
      </c>
      <c r="E681">
        <v>2</v>
      </c>
      <c r="F681">
        <v>2</v>
      </c>
      <c r="G681">
        <v>8</v>
      </c>
      <c r="H681">
        <v>7</v>
      </c>
      <c r="I681">
        <v>6</v>
      </c>
      <c r="J681">
        <v>1380.6</v>
      </c>
      <c r="K681">
        <v>42548</v>
      </c>
      <c r="L681">
        <f t="shared" si="10"/>
        <v>42638</v>
      </c>
    </row>
    <row r="682" spans="1:12" x14ac:dyDescent="0.25">
      <c r="A682" t="s">
        <v>1324</v>
      </c>
      <c r="B682" t="s">
        <v>188</v>
      </c>
      <c r="C682" t="s">
        <v>1325</v>
      </c>
      <c r="D682" t="s">
        <v>10</v>
      </c>
      <c r="E682">
        <v>2</v>
      </c>
      <c r="F682">
        <v>2</v>
      </c>
      <c r="G682">
        <v>8</v>
      </c>
      <c r="H682">
        <v>7</v>
      </c>
      <c r="I682">
        <v>6</v>
      </c>
      <c r="J682">
        <v>724992</v>
      </c>
      <c r="K682">
        <v>43073</v>
      </c>
      <c r="L682">
        <f t="shared" si="10"/>
        <v>43163</v>
      </c>
    </row>
    <row r="683" spans="1:12" x14ac:dyDescent="0.25">
      <c r="A683" t="s">
        <v>672</v>
      </c>
      <c r="B683" t="s">
        <v>175</v>
      </c>
      <c r="C683" t="s">
        <v>673</v>
      </c>
      <c r="D683" t="s">
        <v>10</v>
      </c>
      <c r="E683">
        <v>2</v>
      </c>
      <c r="F683">
        <v>2</v>
      </c>
      <c r="G683">
        <v>8</v>
      </c>
      <c r="H683">
        <v>7</v>
      </c>
      <c r="I683">
        <v>6</v>
      </c>
      <c r="J683">
        <v>298954</v>
      </c>
      <c r="K683">
        <v>42082</v>
      </c>
      <c r="L683">
        <f t="shared" si="10"/>
        <v>42172</v>
      </c>
    </row>
    <row r="684" spans="1:12" x14ac:dyDescent="0.25">
      <c r="A684" t="s">
        <v>674</v>
      </c>
      <c r="B684" t="s">
        <v>176</v>
      </c>
      <c r="D684" t="s">
        <v>10</v>
      </c>
      <c r="E684">
        <v>2</v>
      </c>
      <c r="F684">
        <v>2</v>
      </c>
      <c r="G684">
        <v>8</v>
      </c>
      <c r="H684">
        <v>7</v>
      </c>
      <c r="I684">
        <v>6</v>
      </c>
      <c r="J684">
        <v>1185067</v>
      </c>
      <c r="K684">
        <v>42240</v>
      </c>
      <c r="L684">
        <f t="shared" si="10"/>
        <v>42330</v>
      </c>
    </row>
    <row r="685" spans="1:12" x14ac:dyDescent="0.25">
      <c r="A685" t="s">
        <v>812</v>
      </c>
      <c r="B685" t="s">
        <v>177</v>
      </c>
      <c r="C685" t="s">
        <v>813</v>
      </c>
      <c r="D685" t="s">
        <v>10</v>
      </c>
      <c r="E685">
        <v>2</v>
      </c>
      <c r="F685">
        <v>2</v>
      </c>
      <c r="G685">
        <v>8</v>
      </c>
      <c r="H685">
        <v>7</v>
      </c>
      <c r="I685">
        <v>6</v>
      </c>
      <c r="J685">
        <v>472472</v>
      </c>
      <c r="K685">
        <v>41950</v>
      </c>
      <c r="L685">
        <f t="shared" si="10"/>
        <v>42040</v>
      </c>
    </row>
    <row r="686" spans="1:12" x14ac:dyDescent="0.25">
      <c r="A686" t="s">
        <v>675</v>
      </c>
      <c r="B686" t="s">
        <v>177</v>
      </c>
      <c r="C686" t="s">
        <v>676</v>
      </c>
      <c r="D686" t="s">
        <v>10</v>
      </c>
      <c r="E686">
        <v>2</v>
      </c>
      <c r="F686">
        <v>2</v>
      </c>
      <c r="G686">
        <v>8</v>
      </c>
      <c r="H686">
        <v>7</v>
      </c>
      <c r="I686">
        <v>6</v>
      </c>
      <c r="J686">
        <v>318010</v>
      </c>
      <c r="K686">
        <v>42290</v>
      </c>
      <c r="L686">
        <f t="shared" si="10"/>
        <v>42380</v>
      </c>
    </row>
    <row r="687" spans="1:12" x14ac:dyDescent="0.25">
      <c r="A687" t="s">
        <v>601</v>
      </c>
      <c r="B687" t="s">
        <v>192</v>
      </c>
      <c r="C687" t="s">
        <v>677</v>
      </c>
      <c r="D687" t="s">
        <v>10</v>
      </c>
      <c r="E687">
        <v>2</v>
      </c>
      <c r="F687">
        <v>2</v>
      </c>
      <c r="G687">
        <v>8</v>
      </c>
      <c r="H687">
        <v>7</v>
      </c>
      <c r="I687">
        <v>6</v>
      </c>
      <c r="J687">
        <v>147500</v>
      </c>
      <c r="K687">
        <v>42325</v>
      </c>
      <c r="L687">
        <f t="shared" si="10"/>
        <v>42415</v>
      </c>
    </row>
    <row r="688" spans="1:12" x14ac:dyDescent="0.25">
      <c r="A688" t="s">
        <v>678</v>
      </c>
      <c r="B688" t="s">
        <v>178</v>
      </c>
      <c r="C688" t="s">
        <v>679</v>
      </c>
      <c r="D688" t="s">
        <v>10</v>
      </c>
      <c r="E688">
        <v>2</v>
      </c>
      <c r="F688">
        <v>2</v>
      </c>
      <c r="G688">
        <v>8</v>
      </c>
      <c r="H688">
        <v>7</v>
      </c>
      <c r="I688">
        <v>6</v>
      </c>
      <c r="J688">
        <v>1578121.38</v>
      </c>
      <c r="K688">
        <v>42340</v>
      </c>
      <c r="L688">
        <f t="shared" si="10"/>
        <v>42430</v>
      </c>
    </row>
    <row r="689" spans="1:12" x14ac:dyDescent="0.25">
      <c r="A689" t="s">
        <v>680</v>
      </c>
      <c r="B689" t="s">
        <v>179</v>
      </c>
      <c r="C689" t="s">
        <v>679</v>
      </c>
      <c r="D689" t="s">
        <v>10</v>
      </c>
      <c r="E689">
        <v>2</v>
      </c>
      <c r="F689">
        <v>2</v>
      </c>
      <c r="G689">
        <v>8</v>
      </c>
      <c r="H689">
        <v>7</v>
      </c>
      <c r="I689">
        <v>6</v>
      </c>
      <c r="J689">
        <v>156428.51999999999</v>
      </c>
      <c r="K689">
        <v>42341</v>
      </c>
      <c r="L689">
        <f t="shared" si="10"/>
        <v>42431</v>
      </c>
    </row>
    <row r="690" spans="1:12" x14ac:dyDescent="0.25">
      <c r="A690" t="s">
        <v>1128</v>
      </c>
      <c r="B690" t="s">
        <v>1205</v>
      </c>
      <c r="C690" t="s">
        <v>1206</v>
      </c>
      <c r="D690" t="s">
        <v>10</v>
      </c>
      <c r="E690">
        <v>2</v>
      </c>
      <c r="F690">
        <v>2</v>
      </c>
      <c r="G690">
        <v>8</v>
      </c>
      <c r="H690">
        <v>7</v>
      </c>
      <c r="I690">
        <v>6</v>
      </c>
      <c r="J690">
        <v>2537</v>
      </c>
      <c r="K690">
        <v>42340</v>
      </c>
      <c r="L690">
        <f t="shared" si="10"/>
        <v>42430</v>
      </c>
    </row>
    <row r="691" spans="1:12" x14ac:dyDescent="0.25">
      <c r="A691" t="s">
        <v>681</v>
      </c>
      <c r="B691" t="s">
        <v>181</v>
      </c>
      <c r="C691" t="s">
        <v>682</v>
      </c>
      <c r="D691" t="s">
        <v>10</v>
      </c>
      <c r="E691">
        <v>2</v>
      </c>
      <c r="F691">
        <v>2</v>
      </c>
      <c r="G691">
        <v>8</v>
      </c>
      <c r="H691">
        <v>7</v>
      </c>
      <c r="I691">
        <v>6</v>
      </c>
      <c r="J691">
        <v>200600</v>
      </c>
      <c r="K691">
        <v>42345</v>
      </c>
      <c r="L691">
        <f t="shared" si="10"/>
        <v>42435</v>
      </c>
    </row>
    <row r="692" spans="1:12" x14ac:dyDescent="0.25">
      <c r="A692" t="s">
        <v>683</v>
      </c>
      <c r="B692" t="s">
        <v>182</v>
      </c>
      <c r="D692" t="s">
        <v>10</v>
      </c>
      <c r="E692">
        <v>2</v>
      </c>
      <c r="F692">
        <v>2</v>
      </c>
      <c r="G692">
        <v>8</v>
      </c>
      <c r="H692">
        <v>7</v>
      </c>
      <c r="I692">
        <v>6</v>
      </c>
      <c r="J692">
        <v>1180000</v>
      </c>
      <c r="K692">
        <v>42352</v>
      </c>
      <c r="L692">
        <f t="shared" si="10"/>
        <v>42442</v>
      </c>
    </row>
    <row r="693" spans="1:12" x14ac:dyDescent="0.25">
      <c r="A693" t="s">
        <v>685</v>
      </c>
      <c r="B693" t="s">
        <v>684</v>
      </c>
      <c r="D693" t="s">
        <v>10</v>
      </c>
      <c r="E693">
        <v>2</v>
      </c>
      <c r="F693">
        <v>2</v>
      </c>
      <c r="G693">
        <v>8</v>
      </c>
      <c r="H693">
        <v>7</v>
      </c>
      <c r="I693">
        <v>6</v>
      </c>
      <c r="J693">
        <v>401200</v>
      </c>
      <c r="K693">
        <v>42481</v>
      </c>
      <c r="L693">
        <f t="shared" si="10"/>
        <v>42571</v>
      </c>
    </row>
    <row r="694" spans="1:12" x14ac:dyDescent="0.25">
      <c r="A694" t="s">
        <v>1076</v>
      </c>
      <c r="B694" t="s">
        <v>1236</v>
      </c>
      <c r="C694" t="s">
        <v>677</v>
      </c>
      <c r="D694" t="s">
        <v>10</v>
      </c>
      <c r="E694">
        <v>2</v>
      </c>
      <c r="F694">
        <v>2</v>
      </c>
      <c r="G694">
        <v>8</v>
      </c>
      <c r="H694">
        <v>7</v>
      </c>
      <c r="I694">
        <v>6</v>
      </c>
      <c r="J694">
        <v>236000</v>
      </c>
      <c r="K694">
        <v>42555</v>
      </c>
      <c r="L694">
        <f t="shared" si="10"/>
        <v>42645</v>
      </c>
    </row>
    <row r="695" spans="1:12" x14ac:dyDescent="0.25">
      <c r="A695" t="s">
        <v>622</v>
      </c>
      <c r="B695" t="s">
        <v>1236</v>
      </c>
      <c r="C695" t="s">
        <v>677</v>
      </c>
      <c r="D695" t="s">
        <v>10</v>
      </c>
      <c r="E695">
        <v>2</v>
      </c>
      <c r="F695">
        <v>2</v>
      </c>
      <c r="G695">
        <v>8</v>
      </c>
      <c r="H695">
        <v>7</v>
      </c>
      <c r="I695">
        <v>6</v>
      </c>
      <c r="J695">
        <v>236000</v>
      </c>
      <c r="K695">
        <v>42536</v>
      </c>
      <c r="L695">
        <f t="shared" si="10"/>
        <v>42626</v>
      </c>
    </row>
    <row r="696" spans="1:12" x14ac:dyDescent="0.25">
      <c r="A696" t="s">
        <v>450</v>
      </c>
      <c r="B696" t="s">
        <v>1236</v>
      </c>
      <c r="C696" t="s">
        <v>677</v>
      </c>
      <c r="D696" t="s">
        <v>10</v>
      </c>
      <c r="E696">
        <v>2</v>
      </c>
      <c r="F696">
        <v>2</v>
      </c>
      <c r="G696">
        <v>8</v>
      </c>
      <c r="H696">
        <v>7</v>
      </c>
      <c r="I696">
        <v>6</v>
      </c>
      <c r="J696">
        <v>236000</v>
      </c>
      <c r="K696">
        <v>42586</v>
      </c>
      <c r="L696">
        <f t="shared" si="10"/>
        <v>42676</v>
      </c>
    </row>
    <row r="697" spans="1:12" x14ac:dyDescent="0.25">
      <c r="A697" t="s">
        <v>170</v>
      </c>
      <c r="B697" t="s">
        <v>184</v>
      </c>
      <c r="D697" t="s">
        <v>10</v>
      </c>
      <c r="E697">
        <v>2</v>
      </c>
      <c r="F697">
        <v>2</v>
      </c>
      <c r="G697">
        <v>8</v>
      </c>
      <c r="H697">
        <v>7</v>
      </c>
      <c r="I697">
        <v>6</v>
      </c>
      <c r="J697">
        <v>81774</v>
      </c>
      <c r="K697">
        <v>42538</v>
      </c>
      <c r="L697">
        <f t="shared" si="10"/>
        <v>42628</v>
      </c>
    </row>
    <row r="698" spans="1:12" x14ac:dyDescent="0.25">
      <c r="A698" t="s">
        <v>481</v>
      </c>
      <c r="B698" t="s">
        <v>183</v>
      </c>
      <c r="C698" t="s">
        <v>671</v>
      </c>
      <c r="D698" t="s">
        <v>10</v>
      </c>
      <c r="E698">
        <v>2</v>
      </c>
      <c r="F698">
        <v>2</v>
      </c>
      <c r="G698">
        <v>8</v>
      </c>
      <c r="H698">
        <v>7</v>
      </c>
      <c r="I698">
        <v>6</v>
      </c>
      <c r="J698">
        <v>417956</v>
      </c>
      <c r="K698">
        <v>42543</v>
      </c>
      <c r="L698">
        <f t="shared" si="10"/>
        <v>42633</v>
      </c>
    </row>
    <row r="699" spans="1:12" x14ac:dyDescent="0.25">
      <c r="A699" t="s">
        <v>489</v>
      </c>
      <c r="B699" t="s">
        <v>183</v>
      </c>
      <c r="C699" t="s">
        <v>671</v>
      </c>
      <c r="D699" t="s">
        <v>10</v>
      </c>
      <c r="E699">
        <v>2</v>
      </c>
      <c r="F699">
        <v>2</v>
      </c>
      <c r="G699">
        <v>8</v>
      </c>
      <c r="H699">
        <v>7</v>
      </c>
      <c r="I699">
        <v>6</v>
      </c>
      <c r="J699">
        <v>318010</v>
      </c>
      <c r="K699">
        <v>42536</v>
      </c>
      <c r="L699">
        <f t="shared" si="10"/>
        <v>42626</v>
      </c>
    </row>
    <row r="700" spans="1:12" x14ac:dyDescent="0.25">
      <c r="A700" t="s">
        <v>490</v>
      </c>
      <c r="B700" t="s">
        <v>183</v>
      </c>
      <c r="C700" t="s">
        <v>671</v>
      </c>
      <c r="D700" t="s">
        <v>10</v>
      </c>
      <c r="E700">
        <v>2</v>
      </c>
      <c r="F700">
        <v>2</v>
      </c>
      <c r="G700">
        <v>8</v>
      </c>
      <c r="H700">
        <v>7</v>
      </c>
      <c r="I700">
        <v>6</v>
      </c>
      <c r="J700">
        <v>136290</v>
      </c>
      <c r="K700">
        <v>42569</v>
      </c>
      <c r="L700">
        <f t="shared" si="10"/>
        <v>42659</v>
      </c>
    </row>
    <row r="701" spans="1:12" x14ac:dyDescent="0.25">
      <c r="A701" t="s">
        <v>687</v>
      </c>
      <c r="B701" t="s">
        <v>191</v>
      </c>
      <c r="C701" t="s">
        <v>688</v>
      </c>
      <c r="D701" t="s">
        <v>10</v>
      </c>
      <c r="E701">
        <v>2</v>
      </c>
      <c r="F701">
        <v>2</v>
      </c>
      <c r="G701">
        <v>8</v>
      </c>
      <c r="H701">
        <v>7</v>
      </c>
      <c r="I701">
        <v>6</v>
      </c>
      <c r="J701">
        <v>432000</v>
      </c>
      <c r="K701">
        <v>42586</v>
      </c>
      <c r="L701">
        <f t="shared" si="10"/>
        <v>42676</v>
      </c>
    </row>
    <row r="702" spans="1:12" x14ac:dyDescent="0.25">
      <c r="A702" t="s">
        <v>189</v>
      </c>
      <c r="B702" t="s">
        <v>188</v>
      </c>
      <c r="D702" t="s">
        <v>10</v>
      </c>
      <c r="E702">
        <v>2</v>
      </c>
      <c r="F702">
        <v>2</v>
      </c>
      <c r="G702">
        <v>8</v>
      </c>
      <c r="H702">
        <v>7</v>
      </c>
      <c r="I702">
        <v>6</v>
      </c>
      <c r="J702">
        <v>637908</v>
      </c>
      <c r="K702">
        <v>42607</v>
      </c>
      <c r="L702">
        <f t="shared" si="10"/>
        <v>42697</v>
      </c>
    </row>
    <row r="703" spans="1:12" x14ac:dyDescent="0.25">
      <c r="A703" t="s">
        <v>190</v>
      </c>
      <c r="B703" t="s">
        <v>188</v>
      </c>
      <c r="D703" t="s">
        <v>10</v>
      </c>
      <c r="E703">
        <v>2</v>
      </c>
      <c r="F703">
        <v>2</v>
      </c>
      <c r="G703">
        <v>8</v>
      </c>
      <c r="H703">
        <v>7</v>
      </c>
      <c r="I703">
        <v>6</v>
      </c>
      <c r="J703">
        <v>2891000</v>
      </c>
      <c r="K703">
        <v>42621</v>
      </c>
      <c r="L703">
        <f t="shared" si="10"/>
        <v>42711</v>
      </c>
    </row>
    <row r="704" spans="1:12" x14ac:dyDescent="0.25">
      <c r="B704" t="s">
        <v>193</v>
      </c>
      <c r="D704" t="s">
        <v>4</v>
      </c>
      <c r="E704">
        <v>2</v>
      </c>
      <c r="F704">
        <v>3</v>
      </c>
      <c r="G704">
        <v>1</v>
      </c>
      <c r="H704">
        <v>1</v>
      </c>
      <c r="I704">
        <v>1</v>
      </c>
      <c r="J704">
        <f>SUM(J705:J773)</f>
        <v>47185505.350000001</v>
      </c>
    </row>
    <row r="705" spans="1:12" x14ac:dyDescent="0.25">
      <c r="A705" t="s">
        <v>563</v>
      </c>
      <c r="B705" t="s">
        <v>103</v>
      </c>
      <c r="D705" t="s">
        <v>10</v>
      </c>
      <c r="E705">
        <v>2</v>
      </c>
      <c r="F705">
        <v>3</v>
      </c>
      <c r="G705">
        <v>1</v>
      </c>
      <c r="H705">
        <v>1</v>
      </c>
      <c r="I705">
        <v>1</v>
      </c>
      <c r="J705">
        <f>53700*1.18</f>
        <v>63366</v>
      </c>
      <c r="K705">
        <v>41672</v>
      </c>
      <c r="L705">
        <f t="shared" si="10"/>
        <v>41762</v>
      </c>
    </row>
    <row r="706" spans="1:12" x14ac:dyDescent="0.25">
      <c r="A706" t="s">
        <v>690</v>
      </c>
      <c r="B706" t="s">
        <v>351</v>
      </c>
      <c r="D706" t="s">
        <v>10</v>
      </c>
      <c r="E706">
        <v>2</v>
      </c>
      <c r="F706">
        <v>3</v>
      </c>
      <c r="G706">
        <v>1</v>
      </c>
      <c r="H706">
        <v>1</v>
      </c>
      <c r="I706">
        <v>1</v>
      </c>
      <c r="J706">
        <v>31010</v>
      </c>
      <c r="K706">
        <v>42852</v>
      </c>
      <c r="L706">
        <f t="shared" si="10"/>
        <v>42942</v>
      </c>
    </row>
    <row r="707" spans="1:12" x14ac:dyDescent="0.25">
      <c r="A707" t="s">
        <v>968</v>
      </c>
      <c r="B707" t="s">
        <v>351</v>
      </c>
      <c r="D707" t="s">
        <v>10</v>
      </c>
      <c r="E707">
        <v>2</v>
      </c>
      <c r="F707">
        <v>3</v>
      </c>
      <c r="G707">
        <v>1</v>
      </c>
      <c r="H707">
        <v>1</v>
      </c>
      <c r="I707">
        <v>1</v>
      </c>
      <c r="J707">
        <v>62658</v>
      </c>
      <c r="K707">
        <v>42852</v>
      </c>
      <c r="L707">
        <f t="shared" si="10"/>
        <v>42942</v>
      </c>
    </row>
    <row r="708" spans="1:12" x14ac:dyDescent="0.25">
      <c r="A708" t="s">
        <v>969</v>
      </c>
      <c r="B708" t="s">
        <v>351</v>
      </c>
      <c r="D708" t="s">
        <v>10</v>
      </c>
      <c r="E708">
        <v>2</v>
      </c>
      <c r="F708">
        <v>3</v>
      </c>
      <c r="G708">
        <v>1</v>
      </c>
      <c r="H708">
        <v>1</v>
      </c>
      <c r="I708">
        <v>1</v>
      </c>
      <c r="J708">
        <v>79414</v>
      </c>
      <c r="K708">
        <v>42877</v>
      </c>
      <c r="L708">
        <f t="shared" ref="L708:L771" si="11">+K708+90</f>
        <v>42967</v>
      </c>
    </row>
    <row r="709" spans="1:12" x14ac:dyDescent="0.25">
      <c r="A709" t="s">
        <v>967</v>
      </c>
      <c r="B709" t="s">
        <v>351</v>
      </c>
      <c r="D709" t="s">
        <v>10</v>
      </c>
      <c r="E709">
        <v>2</v>
      </c>
      <c r="F709">
        <v>3</v>
      </c>
      <c r="G709">
        <v>1</v>
      </c>
      <c r="H709">
        <v>1</v>
      </c>
      <c r="I709">
        <v>1</v>
      </c>
      <c r="J709">
        <v>55460</v>
      </c>
      <c r="K709">
        <v>42852</v>
      </c>
      <c r="L709">
        <f t="shared" si="11"/>
        <v>42942</v>
      </c>
    </row>
    <row r="710" spans="1:12" x14ac:dyDescent="0.25">
      <c r="A710" t="s">
        <v>438</v>
      </c>
      <c r="B710" t="s">
        <v>380</v>
      </c>
      <c r="D710" t="s">
        <v>10</v>
      </c>
      <c r="E710">
        <v>2</v>
      </c>
      <c r="F710">
        <v>3</v>
      </c>
      <c r="G710">
        <v>1</v>
      </c>
      <c r="H710">
        <v>1</v>
      </c>
      <c r="I710">
        <v>1</v>
      </c>
      <c r="J710">
        <v>133858.6</v>
      </c>
      <c r="K710">
        <v>42852</v>
      </c>
      <c r="L710">
        <f t="shared" si="11"/>
        <v>42942</v>
      </c>
    </row>
    <row r="711" spans="1:12" x14ac:dyDescent="0.25">
      <c r="A711" t="s">
        <v>1078</v>
      </c>
      <c r="B711" t="s">
        <v>29</v>
      </c>
      <c r="D711" t="s">
        <v>10</v>
      </c>
      <c r="E711">
        <v>2</v>
      </c>
      <c r="F711">
        <v>3</v>
      </c>
      <c r="G711">
        <v>1</v>
      </c>
      <c r="H711">
        <v>1</v>
      </c>
      <c r="I711">
        <v>1</v>
      </c>
      <c r="J711">
        <f>337100*1.18</f>
        <v>397778</v>
      </c>
      <c r="K711">
        <v>42436</v>
      </c>
      <c r="L711">
        <f t="shared" si="11"/>
        <v>42526</v>
      </c>
    </row>
    <row r="712" spans="1:12" x14ac:dyDescent="0.25">
      <c r="A712" t="s">
        <v>448</v>
      </c>
      <c r="B712" t="s">
        <v>100</v>
      </c>
      <c r="D712" t="s">
        <v>10</v>
      </c>
      <c r="E712">
        <v>2</v>
      </c>
      <c r="F712">
        <v>3</v>
      </c>
      <c r="G712">
        <v>1</v>
      </c>
      <c r="H712">
        <v>1</v>
      </c>
      <c r="I712">
        <v>1</v>
      </c>
      <c r="J712">
        <v>57495.5</v>
      </c>
      <c r="K712">
        <v>42982</v>
      </c>
      <c r="L712">
        <f t="shared" si="11"/>
        <v>43072</v>
      </c>
    </row>
    <row r="713" spans="1:12" x14ac:dyDescent="0.25">
      <c r="A713" t="s">
        <v>106</v>
      </c>
      <c r="B713" t="s">
        <v>100</v>
      </c>
      <c r="D713" t="s">
        <v>10</v>
      </c>
      <c r="E713">
        <v>2</v>
      </c>
      <c r="F713">
        <v>3</v>
      </c>
      <c r="G713">
        <v>1</v>
      </c>
      <c r="H713">
        <v>1</v>
      </c>
      <c r="I713">
        <v>1</v>
      </c>
      <c r="J713">
        <f>33750*1.18</f>
        <v>39825</v>
      </c>
      <c r="K713">
        <v>42542</v>
      </c>
      <c r="L713">
        <f t="shared" si="11"/>
        <v>42632</v>
      </c>
    </row>
    <row r="714" spans="1:12" x14ac:dyDescent="0.25">
      <c r="A714" t="s">
        <v>1195</v>
      </c>
      <c r="B714" t="s">
        <v>17</v>
      </c>
      <c r="C714" t="s">
        <v>501</v>
      </c>
      <c r="D714" t="s">
        <v>10</v>
      </c>
      <c r="E714">
        <v>2</v>
      </c>
      <c r="F714">
        <v>3</v>
      </c>
      <c r="G714">
        <v>1</v>
      </c>
      <c r="H714">
        <v>1</v>
      </c>
      <c r="I714">
        <v>1</v>
      </c>
      <c r="J714">
        <v>215981.3</v>
      </c>
      <c r="K714">
        <v>42982</v>
      </c>
      <c r="L714">
        <f t="shared" si="11"/>
        <v>43072</v>
      </c>
    </row>
    <row r="715" spans="1:12" x14ac:dyDescent="0.25">
      <c r="A715" t="s">
        <v>691</v>
      </c>
      <c r="B715" t="s">
        <v>108</v>
      </c>
      <c r="C715" t="s">
        <v>583</v>
      </c>
      <c r="D715" t="s">
        <v>10</v>
      </c>
      <c r="E715">
        <v>2</v>
      </c>
      <c r="F715">
        <v>3</v>
      </c>
      <c r="G715">
        <v>1</v>
      </c>
      <c r="H715">
        <v>1</v>
      </c>
      <c r="I715">
        <v>1</v>
      </c>
      <c r="J715">
        <v>28320</v>
      </c>
      <c r="K715">
        <v>42572</v>
      </c>
      <c r="L715">
        <f t="shared" si="11"/>
        <v>42662</v>
      </c>
    </row>
    <row r="716" spans="1:12" x14ac:dyDescent="0.25">
      <c r="A716" t="s">
        <v>970</v>
      </c>
      <c r="B716" t="s">
        <v>29</v>
      </c>
      <c r="D716" t="s">
        <v>10</v>
      </c>
      <c r="E716">
        <v>2</v>
      </c>
      <c r="F716">
        <v>3</v>
      </c>
      <c r="G716">
        <v>1</v>
      </c>
      <c r="H716">
        <v>1</v>
      </c>
      <c r="I716">
        <v>1</v>
      </c>
      <c r="J716">
        <v>63806.14</v>
      </c>
      <c r="K716">
        <v>42753</v>
      </c>
      <c r="L716">
        <f t="shared" si="11"/>
        <v>42843</v>
      </c>
    </row>
    <row r="717" spans="1:12" x14ac:dyDescent="0.25">
      <c r="A717" t="s">
        <v>1015</v>
      </c>
      <c r="B717" t="s">
        <v>25</v>
      </c>
      <c r="D717" t="s">
        <v>10</v>
      </c>
      <c r="E717">
        <v>2</v>
      </c>
      <c r="F717">
        <v>3</v>
      </c>
      <c r="G717">
        <v>1</v>
      </c>
      <c r="H717">
        <v>1</v>
      </c>
      <c r="I717">
        <v>1</v>
      </c>
      <c r="J717">
        <v>27081</v>
      </c>
      <c r="K717">
        <v>42950</v>
      </c>
      <c r="L717">
        <f t="shared" si="11"/>
        <v>43040</v>
      </c>
    </row>
    <row r="718" spans="1:12" x14ac:dyDescent="0.25">
      <c r="A718" t="s">
        <v>16</v>
      </c>
      <c r="B718" t="s">
        <v>0</v>
      </c>
      <c r="D718" t="s">
        <v>10</v>
      </c>
      <c r="E718">
        <v>2</v>
      </c>
      <c r="F718">
        <v>3</v>
      </c>
      <c r="G718">
        <v>1</v>
      </c>
      <c r="H718">
        <v>1</v>
      </c>
      <c r="I718">
        <v>1</v>
      </c>
      <c r="J718">
        <v>257000</v>
      </c>
      <c r="K718">
        <v>42782</v>
      </c>
      <c r="L718">
        <f t="shared" si="11"/>
        <v>42872</v>
      </c>
    </row>
    <row r="719" spans="1:12" x14ac:dyDescent="0.25">
      <c r="A719" t="s">
        <v>740</v>
      </c>
      <c r="B719" t="s">
        <v>29</v>
      </c>
      <c r="D719" t="s">
        <v>10</v>
      </c>
      <c r="E719">
        <v>2</v>
      </c>
      <c r="F719">
        <v>3</v>
      </c>
      <c r="G719">
        <v>1</v>
      </c>
      <c r="H719">
        <v>1</v>
      </c>
      <c r="I719">
        <v>1</v>
      </c>
      <c r="J719">
        <v>17400</v>
      </c>
      <c r="K719">
        <v>42436</v>
      </c>
      <c r="L719">
        <f t="shared" si="11"/>
        <v>42526</v>
      </c>
    </row>
    <row r="720" spans="1:12" x14ac:dyDescent="0.25">
      <c r="A720" t="s">
        <v>860</v>
      </c>
      <c r="B720" t="s">
        <v>0</v>
      </c>
      <c r="C720" t="s">
        <v>859</v>
      </c>
      <c r="D720" t="s">
        <v>10</v>
      </c>
      <c r="E720">
        <v>2</v>
      </c>
      <c r="F720">
        <v>3</v>
      </c>
      <c r="G720">
        <v>1</v>
      </c>
      <c r="H720">
        <v>1</v>
      </c>
      <c r="I720">
        <v>1</v>
      </c>
      <c r="J720">
        <v>81600</v>
      </c>
      <c r="K720">
        <v>41920</v>
      </c>
      <c r="L720">
        <f t="shared" si="11"/>
        <v>42010</v>
      </c>
    </row>
    <row r="721" spans="1:12" x14ac:dyDescent="0.25">
      <c r="A721" t="s">
        <v>740</v>
      </c>
      <c r="B721" t="s">
        <v>29</v>
      </c>
      <c r="D721" t="s">
        <v>10</v>
      </c>
      <c r="E721">
        <v>2</v>
      </c>
      <c r="F721">
        <v>3</v>
      </c>
      <c r="G721">
        <v>1</v>
      </c>
      <c r="H721">
        <v>1</v>
      </c>
      <c r="I721">
        <v>1</v>
      </c>
      <c r="J721">
        <v>26373</v>
      </c>
      <c r="K721">
        <v>42152</v>
      </c>
      <c r="L721">
        <f t="shared" si="11"/>
        <v>42242</v>
      </c>
    </row>
    <row r="722" spans="1:12" x14ac:dyDescent="0.25">
      <c r="A722" t="s">
        <v>750</v>
      </c>
      <c r="B722" t="s">
        <v>29</v>
      </c>
      <c r="C722" t="s">
        <v>751</v>
      </c>
      <c r="D722" t="s">
        <v>10</v>
      </c>
      <c r="E722">
        <v>2</v>
      </c>
      <c r="F722">
        <v>3</v>
      </c>
      <c r="G722">
        <v>1</v>
      </c>
      <c r="H722">
        <v>1</v>
      </c>
      <c r="I722">
        <v>1</v>
      </c>
      <c r="J722">
        <f>250000*1.18</f>
        <v>295000</v>
      </c>
      <c r="K722">
        <v>42091</v>
      </c>
      <c r="L722">
        <f t="shared" si="11"/>
        <v>42181</v>
      </c>
    </row>
    <row r="723" spans="1:12" x14ac:dyDescent="0.25">
      <c r="A723" t="s">
        <v>741</v>
      </c>
      <c r="B723" t="s">
        <v>29</v>
      </c>
      <c r="C723" t="s">
        <v>1435</v>
      </c>
      <c r="D723" t="s">
        <v>10</v>
      </c>
      <c r="E723">
        <v>2</v>
      </c>
      <c r="F723">
        <v>3</v>
      </c>
      <c r="G723">
        <v>1</v>
      </c>
      <c r="H723">
        <v>1</v>
      </c>
      <c r="I723">
        <v>1</v>
      </c>
      <c r="J723">
        <v>44132</v>
      </c>
      <c r="K723">
        <v>42166</v>
      </c>
      <c r="L723">
        <f t="shared" si="11"/>
        <v>42256</v>
      </c>
    </row>
    <row r="724" spans="1:12" x14ac:dyDescent="0.25">
      <c r="A724" t="s">
        <v>1079</v>
      </c>
      <c r="B724" t="s">
        <v>29</v>
      </c>
      <c r="D724" t="s">
        <v>10</v>
      </c>
      <c r="E724">
        <v>2</v>
      </c>
      <c r="F724">
        <v>3</v>
      </c>
      <c r="G724">
        <v>1</v>
      </c>
      <c r="H724">
        <v>1</v>
      </c>
      <c r="I724">
        <v>1</v>
      </c>
      <c r="J724">
        <f>26000*1.18</f>
        <v>30680</v>
      </c>
      <c r="K724">
        <v>42234</v>
      </c>
      <c r="L724">
        <f t="shared" si="11"/>
        <v>42324</v>
      </c>
    </row>
    <row r="725" spans="1:12" x14ac:dyDescent="0.25">
      <c r="A725" t="s">
        <v>943</v>
      </c>
      <c r="B725" t="s">
        <v>117</v>
      </c>
      <c r="C725" t="s">
        <v>742</v>
      </c>
      <c r="D725" t="s">
        <v>10</v>
      </c>
      <c r="E725">
        <v>2</v>
      </c>
      <c r="F725">
        <v>3</v>
      </c>
      <c r="G725">
        <v>1</v>
      </c>
      <c r="H725">
        <v>1</v>
      </c>
      <c r="I725">
        <v>1</v>
      </c>
      <c r="J725">
        <v>85910</v>
      </c>
      <c r="K725">
        <v>42242</v>
      </c>
      <c r="L725">
        <f t="shared" si="11"/>
        <v>42332</v>
      </c>
    </row>
    <row r="726" spans="1:12" x14ac:dyDescent="0.25">
      <c r="A726" t="s">
        <v>752</v>
      </c>
      <c r="B726" t="s">
        <v>29</v>
      </c>
      <c r="C726" t="s">
        <v>753</v>
      </c>
      <c r="D726" t="s">
        <v>10</v>
      </c>
      <c r="E726">
        <v>2</v>
      </c>
      <c r="F726">
        <v>3</v>
      </c>
      <c r="G726">
        <v>1</v>
      </c>
      <c r="H726">
        <v>1</v>
      </c>
      <c r="I726">
        <v>1</v>
      </c>
      <c r="J726">
        <v>67330.8</v>
      </c>
      <c r="K726">
        <v>42306</v>
      </c>
      <c r="L726">
        <f t="shared" si="11"/>
        <v>42396</v>
      </c>
    </row>
    <row r="727" spans="1:12" x14ac:dyDescent="0.25">
      <c r="A727" t="s">
        <v>696</v>
      </c>
      <c r="B727" t="s">
        <v>146</v>
      </c>
      <c r="D727" t="s">
        <v>10</v>
      </c>
      <c r="E727">
        <v>2</v>
      </c>
      <c r="F727">
        <v>3</v>
      </c>
      <c r="G727">
        <v>1</v>
      </c>
      <c r="H727">
        <v>1</v>
      </c>
      <c r="I727">
        <v>1</v>
      </c>
      <c r="J727">
        <v>22538</v>
      </c>
      <c r="K727">
        <v>42620</v>
      </c>
      <c r="L727">
        <f t="shared" si="11"/>
        <v>42710</v>
      </c>
    </row>
    <row r="728" spans="1:12" x14ac:dyDescent="0.25">
      <c r="A728" t="s">
        <v>686</v>
      </c>
      <c r="B728" t="s">
        <v>119</v>
      </c>
      <c r="C728" t="s">
        <v>577</v>
      </c>
      <c r="D728" t="s">
        <v>10</v>
      </c>
      <c r="E728">
        <v>2</v>
      </c>
      <c r="F728">
        <v>3</v>
      </c>
      <c r="G728">
        <v>1</v>
      </c>
      <c r="H728">
        <v>1</v>
      </c>
      <c r="I728">
        <v>1</v>
      </c>
      <c r="J728">
        <v>89621</v>
      </c>
      <c r="K728">
        <v>42405</v>
      </c>
      <c r="L728">
        <f t="shared" si="11"/>
        <v>42495</v>
      </c>
    </row>
    <row r="729" spans="1:12" x14ac:dyDescent="0.25">
      <c r="A729" t="s">
        <v>1164</v>
      </c>
      <c r="B729" t="s">
        <v>1161</v>
      </c>
      <c r="D729" t="s">
        <v>10</v>
      </c>
      <c r="E729">
        <v>2</v>
      </c>
      <c r="F729">
        <v>3</v>
      </c>
      <c r="G729">
        <v>1</v>
      </c>
      <c r="H729">
        <v>1</v>
      </c>
      <c r="I729">
        <v>1</v>
      </c>
      <c r="J729">
        <v>69120</v>
      </c>
      <c r="K729">
        <v>42405</v>
      </c>
      <c r="L729">
        <f t="shared" si="11"/>
        <v>42495</v>
      </c>
    </row>
    <row r="730" spans="1:12" x14ac:dyDescent="0.25">
      <c r="A730" t="s">
        <v>1080</v>
      </c>
      <c r="B730" t="s">
        <v>29</v>
      </c>
      <c r="C730" t="s">
        <v>742</v>
      </c>
      <c r="D730" t="s">
        <v>10</v>
      </c>
      <c r="E730">
        <v>2</v>
      </c>
      <c r="F730">
        <v>3</v>
      </c>
      <c r="G730">
        <v>1</v>
      </c>
      <c r="H730">
        <v>1</v>
      </c>
      <c r="I730">
        <v>1</v>
      </c>
      <c r="J730">
        <f>56525*1.18</f>
        <v>66699.5</v>
      </c>
      <c r="K730">
        <v>42410</v>
      </c>
      <c r="L730">
        <f t="shared" si="11"/>
        <v>42500</v>
      </c>
    </row>
    <row r="731" spans="1:12" x14ac:dyDescent="0.25">
      <c r="A731" t="s">
        <v>643</v>
      </c>
      <c r="B731" t="s">
        <v>783</v>
      </c>
      <c r="C731" t="s">
        <v>773</v>
      </c>
      <c r="D731" t="s">
        <v>10</v>
      </c>
      <c r="E731">
        <v>2</v>
      </c>
      <c r="F731">
        <v>3</v>
      </c>
      <c r="G731">
        <v>1</v>
      </c>
      <c r="H731">
        <v>1</v>
      </c>
      <c r="I731">
        <v>1</v>
      </c>
      <c r="J731">
        <v>3540</v>
      </c>
      <c r="K731">
        <v>42760</v>
      </c>
      <c r="L731">
        <f t="shared" si="11"/>
        <v>42850</v>
      </c>
    </row>
    <row r="732" spans="1:12" x14ac:dyDescent="0.25">
      <c r="A732" t="s">
        <v>1078</v>
      </c>
      <c r="B732" t="s">
        <v>29</v>
      </c>
      <c r="D732" t="s">
        <v>10</v>
      </c>
      <c r="E732">
        <v>2</v>
      </c>
      <c r="F732">
        <v>3</v>
      </c>
      <c r="G732">
        <v>1</v>
      </c>
      <c r="H732">
        <v>1</v>
      </c>
      <c r="I732">
        <v>1</v>
      </c>
      <c r="J732">
        <v>337100</v>
      </c>
      <c r="K732">
        <v>42432</v>
      </c>
      <c r="L732">
        <f t="shared" si="11"/>
        <v>42522</v>
      </c>
    </row>
    <row r="733" spans="1:12" x14ac:dyDescent="0.25">
      <c r="A733" t="s">
        <v>916</v>
      </c>
      <c r="B733" t="s">
        <v>105</v>
      </c>
      <c r="D733" t="s">
        <v>10</v>
      </c>
      <c r="E733">
        <v>2</v>
      </c>
      <c r="F733">
        <v>3</v>
      </c>
      <c r="G733">
        <v>1</v>
      </c>
      <c r="H733">
        <v>1</v>
      </c>
      <c r="I733">
        <v>1</v>
      </c>
      <c r="J733">
        <f>19100*1.18</f>
        <v>22538</v>
      </c>
      <c r="K733">
        <v>42493</v>
      </c>
      <c r="L733">
        <f t="shared" si="11"/>
        <v>42583</v>
      </c>
    </row>
    <row r="734" spans="1:12" x14ac:dyDescent="0.25">
      <c r="A734" t="s">
        <v>576</v>
      </c>
      <c r="B734" t="s">
        <v>119</v>
      </c>
      <c r="C734" t="s">
        <v>577</v>
      </c>
      <c r="D734" t="s">
        <v>10</v>
      </c>
      <c r="E734">
        <v>2</v>
      </c>
      <c r="F734">
        <v>3</v>
      </c>
      <c r="G734">
        <v>1</v>
      </c>
      <c r="H734">
        <v>1</v>
      </c>
      <c r="I734">
        <v>1</v>
      </c>
      <c r="J734">
        <f>2700*1.18</f>
        <v>3186</v>
      </c>
      <c r="K734">
        <v>42513</v>
      </c>
      <c r="L734">
        <f t="shared" si="11"/>
        <v>42603</v>
      </c>
    </row>
    <row r="735" spans="1:12" x14ac:dyDescent="0.25">
      <c r="A735" t="s">
        <v>578</v>
      </c>
      <c r="B735" t="s">
        <v>119</v>
      </c>
      <c r="C735" t="s">
        <v>577</v>
      </c>
      <c r="D735" t="s">
        <v>10</v>
      </c>
      <c r="E735">
        <v>2</v>
      </c>
      <c r="F735">
        <v>3</v>
      </c>
      <c r="G735">
        <v>1</v>
      </c>
      <c r="H735">
        <v>1</v>
      </c>
      <c r="I735">
        <v>1</v>
      </c>
      <c r="J735">
        <f>29750*1.18</f>
        <v>35105</v>
      </c>
      <c r="K735">
        <v>42527</v>
      </c>
      <c r="L735">
        <f t="shared" si="11"/>
        <v>42617</v>
      </c>
    </row>
    <row r="736" spans="1:12" x14ac:dyDescent="0.25">
      <c r="A736" t="s">
        <v>698</v>
      </c>
      <c r="B736" t="s">
        <v>122</v>
      </c>
      <c r="D736" t="s">
        <v>10</v>
      </c>
      <c r="E736">
        <v>2</v>
      </c>
      <c r="F736">
        <v>3</v>
      </c>
      <c r="G736">
        <v>1</v>
      </c>
      <c r="H736">
        <v>1</v>
      </c>
      <c r="I736">
        <v>1</v>
      </c>
      <c r="J736">
        <v>183490</v>
      </c>
      <c r="K736">
        <v>42538</v>
      </c>
      <c r="L736">
        <f t="shared" si="11"/>
        <v>42628</v>
      </c>
    </row>
    <row r="737" spans="1:12" x14ac:dyDescent="0.25">
      <c r="A737" t="s">
        <v>1265</v>
      </c>
      <c r="B737" t="s">
        <v>123</v>
      </c>
      <c r="C737" t="s">
        <v>1266</v>
      </c>
      <c r="D737" t="s">
        <v>10</v>
      </c>
      <c r="E737">
        <v>2</v>
      </c>
      <c r="F737">
        <v>3</v>
      </c>
      <c r="G737">
        <v>1</v>
      </c>
      <c r="H737">
        <v>1</v>
      </c>
      <c r="I737">
        <v>1</v>
      </c>
      <c r="J737">
        <v>31656.959999999999</v>
      </c>
      <c r="K737">
        <v>42692</v>
      </c>
      <c r="L737">
        <f t="shared" si="11"/>
        <v>42782</v>
      </c>
    </row>
    <row r="738" spans="1:12" x14ac:dyDescent="0.25">
      <c r="A738" t="s">
        <v>904</v>
      </c>
      <c r="B738" t="s">
        <v>121</v>
      </c>
      <c r="D738" t="s">
        <v>10</v>
      </c>
      <c r="E738">
        <v>2</v>
      </c>
      <c r="F738">
        <v>3</v>
      </c>
      <c r="G738">
        <v>1</v>
      </c>
      <c r="H738">
        <v>1</v>
      </c>
      <c r="I738">
        <v>1</v>
      </c>
      <c r="J738">
        <v>56834</v>
      </c>
      <c r="K738">
        <v>42566</v>
      </c>
      <c r="L738">
        <f t="shared" si="11"/>
        <v>42656</v>
      </c>
    </row>
    <row r="739" spans="1:12" x14ac:dyDescent="0.25">
      <c r="A739" t="s">
        <v>699</v>
      </c>
      <c r="B739" t="s">
        <v>108</v>
      </c>
      <c r="C739" t="s">
        <v>583</v>
      </c>
      <c r="D739" t="s">
        <v>10</v>
      </c>
      <c r="E739">
        <v>2</v>
      </c>
      <c r="F739">
        <v>3</v>
      </c>
      <c r="G739">
        <v>1</v>
      </c>
      <c r="H739">
        <v>1</v>
      </c>
      <c r="I739">
        <v>1</v>
      </c>
      <c r="J739">
        <v>45194</v>
      </c>
      <c r="K739">
        <v>42571</v>
      </c>
      <c r="L739">
        <f t="shared" si="11"/>
        <v>42661</v>
      </c>
    </row>
    <row r="740" spans="1:12" x14ac:dyDescent="0.25">
      <c r="A740" t="s">
        <v>579</v>
      </c>
      <c r="B740" t="s">
        <v>108</v>
      </c>
      <c r="C740" t="s">
        <v>583</v>
      </c>
      <c r="D740" t="s">
        <v>10</v>
      </c>
      <c r="E740">
        <v>2</v>
      </c>
      <c r="F740">
        <v>3</v>
      </c>
      <c r="G740">
        <v>1</v>
      </c>
      <c r="H740">
        <v>1</v>
      </c>
      <c r="I740">
        <v>1</v>
      </c>
      <c r="J740">
        <f>19500*1.18</f>
        <v>23010</v>
      </c>
      <c r="K740">
        <v>42572</v>
      </c>
      <c r="L740">
        <f t="shared" si="11"/>
        <v>42662</v>
      </c>
    </row>
    <row r="741" spans="1:12" x14ac:dyDescent="0.25">
      <c r="A741" t="s">
        <v>1083</v>
      </c>
      <c r="B741" t="s">
        <v>108</v>
      </c>
      <c r="C741" t="s">
        <v>583</v>
      </c>
      <c r="D741" t="s">
        <v>10</v>
      </c>
      <c r="E741">
        <v>2</v>
      </c>
      <c r="F741">
        <v>3</v>
      </c>
      <c r="G741">
        <v>1</v>
      </c>
      <c r="H741">
        <v>1</v>
      </c>
      <c r="I741">
        <v>1</v>
      </c>
      <c r="J741">
        <v>28202</v>
      </c>
      <c r="K741">
        <v>42572</v>
      </c>
      <c r="L741">
        <f t="shared" si="11"/>
        <v>42662</v>
      </c>
    </row>
    <row r="742" spans="1:12" x14ac:dyDescent="0.25">
      <c r="A742" t="s">
        <v>700</v>
      </c>
      <c r="B742" t="s">
        <v>108</v>
      </c>
      <c r="C742" t="s">
        <v>583</v>
      </c>
      <c r="D742" t="s">
        <v>10</v>
      </c>
      <c r="E742">
        <v>2</v>
      </c>
      <c r="F742">
        <v>3</v>
      </c>
      <c r="G742">
        <v>1</v>
      </c>
      <c r="H742">
        <v>1</v>
      </c>
      <c r="I742">
        <v>1</v>
      </c>
      <c r="J742">
        <v>168740</v>
      </c>
      <c r="K742">
        <v>42572</v>
      </c>
      <c r="L742">
        <f t="shared" si="11"/>
        <v>42662</v>
      </c>
    </row>
    <row r="743" spans="1:12" x14ac:dyDescent="0.25">
      <c r="A743" t="s">
        <v>581</v>
      </c>
      <c r="B743" t="s">
        <v>108</v>
      </c>
      <c r="C743" t="s">
        <v>583</v>
      </c>
      <c r="D743" t="s">
        <v>10</v>
      </c>
      <c r="E743">
        <v>2</v>
      </c>
      <c r="F743">
        <v>3</v>
      </c>
      <c r="G743">
        <v>1</v>
      </c>
      <c r="H743">
        <v>1</v>
      </c>
      <c r="I743">
        <v>1</v>
      </c>
      <c r="J743">
        <f>24700*1.18</f>
        <v>29146</v>
      </c>
      <c r="K743">
        <v>42577</v>
      </c>
      <c r="L743">
        <f t="shared" si="11"/>
        <v>42667</v>
      </c>
    </row>
    <row r="744" spans="1:12" x14ac:dyDescent="0.25">
      <c r="A744" t="s">
        <v>1084</v>
      </c>
      <c r="B744" t="s">
        <v>108</v>
      </c>
      <c r="C744" t="s">
        <v>694</v>
      </c>
      <c r="D744" t="s">
        <v>10</v>
      </c>
      <c r="E744">
        <v>2</v>
      </c>
      <c r="F744">
        <v>3</v>
      </c>
      <c r="G744">
        <v>1</v>
      </c>
      <c r="H744">
        <v>1</v>
      </c>
      <c r="I744">
        <v>1</v>
      </c>
      <c r="J744">
        <f>21300*1.18</f>
        <v>25134</v>
      </c>
      <c r="K744">
        <v>42586</v>
      </c>
      <c r="L744">
        <f t="shared" si="11"/>
        <v>42676</v>
      </c>
    </row>
    <row r="745" spans="1:12" x14ac:dyDescent="0.25">
      <c r="A745" t="s">
        <v>689</v>
      </c>
      <c r="B745" t="s">
        <v>194</v>
      </c>
      <c r="C745" t="s">
        <v>802</v>
      </c>
      <c r="D745" t="s">
        <v>10</v>
      </c>
      <c r="E745">
        <v>2</v>
      </c>
      <c r="F745">
        <v>3</v>
      </c>
      <c r="G745">
        <v>1</v>
      </c>
      <c r="H745">
        <v>1</v>
      </c>
      <c r="I745">
        <v>1</v>
      </c>
      <c r="J745">
        <v>75048</v>
      </c>
      <c r="K745">
        <v>42496</v>
      </c>
      <c r="L745">
        <f t="shared" si="11"/>
        <v>42586</v>
      </c>
    </row>
    <row r="746" spans="1:12" x14ac:dyDescent="0.25">
      <c r="A746" t="s">
        <v>905</v>
      </c>
      <c r="B746" t="s">
        <v>121</v>
      </c>
      <c r="D746" t="s">
        <v>10</v>
      </c>
      <c r="E746">
        <v>2</v>
      </c>
      <c r="F746">
        <v>3</v>
      </c>
      <c r="G746">
        <v>1</v>
      </c>
      <c r="H746">
        <v>1</v>
      </c>
      <c r="I746">
        <v>1</v>
      </c>
      <c r="J746">
        <v>26063.25</v>
      </c>
      <c r="K746">
        <v>42604</v>
      </c>
      <c r="L746">
        <f t="shared" si="11"/>
        <v>42694</v>
      </c>
    </row>
    <row r="747" spans="1:12" x14ac:dyDescent="0.25">
      <c r="A747" t="s">
        <v>907</v>
      </c>
      <c r="B747" t="s">
        <v>121</v>
      </c>
      <c r="D747" t="s">
        <v>10</v>
      </c>
      <c r="E747">
        <v>2</v>
      </c>
      <c r="F747">
        <v>3</v>
      </c>
      <c r="G747">
        <v>1</v>
      </c>
      <c r="H747">
        <v>1</v>
      </c>
      <c r="I747">
        <v>1</v>
      </c>
      <c r="J747">
        <v>75331.199999999997</v>
      </c>
      <c r="K747">
        <v>42604</v>
      </c>
      <c r="L747">
        <f t="shared" si="11"/>
        <v>42694</v>
      </c>
    </row>
    <row r="748" spans="1:12" x14ac:dyDescent="0.25">
      <c r="A748" t="s">
        <v>1243</v>
      </c>
      <c r="B748" t="s">
        <v>1169</v>
      </c>
      <c r="D748" t="s">
        <v>10</v>
      </c>
      <c r="E748">
        <v>2</v>
      </c>
      <c r="F748">
        <v>3</v>
      </c>
      <c r="G748">
        <v>1</v>
      </c>
      <c r="H748">
        <v>1</v>
      </c>
      <c r="I748">
        <v>1</v>
      </c>
      <c r="J748">
        <v>39999.64</v>
      </c>
      <c r="L748">
        <f t="shared" si="11"/>
        <v>90</v>
      </c>
    </row>
    <row r="749" spans="1:12" x14ac:dyDescent="0.25">
      <c r="A749" t="s">
        <v>908</v>
      </c>
      <c r="B749" t="s">
        <v>121</v>
      </c>
      <c r="D749" t="s">
        <v>10</v>
      </c>
      <c r="E749">
        <v>2</v>
      </c>
      <c r="F749">
        <v>3</v>
      </c>
      <c r="G749">
        <v>1</v>
      </c>
      <c r="H749">
        <v>1</v>
      </c>
      <c r="I749">
        <v>1</v>
      </c>
      <c r="J749">
        <v>82393.5</v>
      </c>
      <c r="K749">
        <v>42611</v>
      </c>
      <c r="L749">
        <f t="shared" si="11"/>
        <v>42701</v>
      </c>
    </row>
    <row r="750" spans="1:12" x14ac:dyDescent="0.25">
      <c r="A750" t="s">
        <v>701</v>
      </c>
      <c r="B750" t="s">
        <v>108</v>
      </c>
      <c r="C750" t="s">
        <v>693</v>
      </c>
      <c r="D750" t="s">
        <v>10</v>
      </c>
      <c r="E750">
        <v>2</v>
      </c>
      <c r="F750">
        <v>3</v>
      </c>
      <c r="G750">
        <v>1</v>
      </c>
      <c r="H750">
        <v>1</v>
      </c>
      <c r="I750">
        <v>1</v>
      </c>
      <c r="J750">
        <v>28320</v>
      </c>
      <c r="K750">
        <v>42577</v>
      </c>
      <c r="L750">
        <f t="shared" si="11"/>
        <v>42667</v>
      </c>
    </row>
    <row r="751" spans="1:12" x14ac:dyDescent="0.25">
      <c r="A751" t="s">
        <v>702</v>
      </c>
      <c r="B751" t="s">
        <v>108</v>
      </c>
      <c r="C751" t="s">
        <v>692</v>
      </c>
      <c r="D751" t="s">
        <v>10</v>
      </c>
      <c r="E751">
        <v>2</v>
      </c>
      <c r="F751">
        <v>3</v>
      </c>
      <c r="G751">
        <v>1</v>
      </c>
      <c r="H751">
        <v>1</v>
      </c>
      <c r="I751">
        <v>1</v>
      </c>
      <c r="J751">
        <v>21653</v>
      </c>
      <c r="K751">
        <v>42612</v>
      </c>
      <c r="L751">
        <f t="shared" si="11"/>
        <v>42702</v>
      </c>
    </row>
    <row r="752" spans="1:12" x14ac:dyDescent="0.25">
      <c r="A752" t="s">
        <v>913</v>
      </c>
      <c r="B752" t="s">
        <v>122</v>
      </c>
      <c r="D752" t="s">
        <v>10</v>
      </c>
      <c r="E752">
        <v>2</v>
      </c>
      <c r="F752">
        <v>3</v>
      </c>
      <c r="G752">
        <v>1</v>
      </c>
      <c r="H752">
        <v>1</v>
      </c>
      <c r="I752">
        <v>1</v>
      </c>
      <c r="J752">
        <v>50834.400000000001</v>
      </c>
      <c r="K752">
        <v>42621</v>
      </c>
      <c r="L752">
        <f t="shared" si="11"/>
        <v>42711</v>
      </c>
    </row>
    <row r="753" spans="1:12" x14ac:dyDescent="0.25">
      <c r="A753" t="s">
        <v>1085</v>
      </c>
      <c r="B753" t="s">
        <v>146</v>
      </c>
      <c r="C753" t="s">
        <v>709</v>
      </c>
      <c r="D753" t="s">
        <v>10</v>
      </c>
      <c r="E753">
        <v>2</v>
      </c>
      <c r="F753">
        <v>3</v>
      </c>
      <c r="G753">
        <v>1</v>
      </c>
      <c r="H753">
        <v>1</v>
      </c>
      <c r="I753">
        <v>1</v>
      </c>
      <c r="J753">
        <v>252638</v>
      </c>
      <c r="K753">
        <v>42657</v>
      </c>
      <c r="L753">
        <f t="shared" si="11"/>
        <v>42747</v>
      </c>
    </row>
    <row r="754" spans="1:12" x14ac:dyDescent="0.25">
      <c r="A754" t="s">
        <v>1404</v>
      </c>
      <c r="B754" t="s">
        <v>1149</v>
      </c>
      <c r="C754" t="s">
        <v>709</v>
      </c>
      <c r="D754" t="s">
        <v>10</v>
      </c>
      <c r="E754">
        <v>2</v>
      </c>
      <c r="F754">
        <v>3</v>
      </c>
      <c r="G754">
        <v>1</v>
      </c>
      <c r="H754">
        <v>1</v>
      </c>
      <c r="I754">
        <v>1</v>
      </c>
      <c r="J754">
        <v>182162.5</v>
      </c>
      <c r="K754">
        <v>43095</v>
      </c>
      <c r="L754">
        <f t="shared" si="11"/>
        <v>43185</v>
      </c>
    </row>
    <row r="755" spans="1:12" x14ac:dyDescent="0.25">
      <c r="A755" t="s">
        <v>749</v>
      </c>
      <c r="B755" t="s">
        <v>149</v>
      </c>
      <c r="D755" t="s">
        <v>10</v>
      </c>
      <c r="E755">
        <v>2</v>
      </c>
      <c r="F755">
        <v>3</v>
      </c>
      <c r="G755">
        <v>1</v>
      </c>
      <c r="H755">
        <v>1</v>
      </c>
      <c r="I755">
        <v>1</v>
      </c>
      <c r="J755">
        <v>174345</v>
      </c>
      <c r="K755">
        <v>42717</v>
      </c>
      <c r="L755">
        <f t="shared" si="11"/>
        <v>42807</v>
      </c>
    </row>
    <row r="756" spans="1:12" x14ac:dyDescent="0.25">
      <c r="A756" t="s">
        <v>1404</v>
      </c>
      <c r="B756" t="s">
        <v>1321</v>
      </c>
      <c r="C756" t="s">
        <v>1418</v>
      </c>
      <c r="D756" t="s">
        <v>10</v>
      </c>
      <c r="E756">
        <v>2</v>
      </c>
      <c r="F756">
        <v>3</v>
      </c>
      <c r="G756">
        <v>1</v>
      </c>
      <c r="H756">
        <v>1</v>
      </c>
      <c r="I756">
        <v>1</v>
      </c>
      <c r="J756">
        <v>64074</v>
      </c>
      <c r="K756">
        <v>42717</v>
      </c>
      <c r="L756">
        <f t="shared" si="11"/>
        <v>42807</v>
      </c>
    </row>
    <row r="757" spans="1:12" x14ac:dyDescent="0.25">
      <c r="A757" t="s">
        <v>622</v>
      </c>
      <c r="B757" t="s">
        <v>1321</v>
      </c>
      <c r="C757" t="s">
        <v>501</v>
      </c>
      <c r="D757" t="s">
        <v>10</v>
      </c>
      <c r="E757">
        <v>2</v>
      </c>
      <c r="F757">
        <v>3</v>
      </c>
      <c r="G757">
        <v>1</v>
      </c>
      <c r="H757">
        <v>1</v>
      </c>
      <c r="I757">
        <v>1</v>
      </c>
      <c r="J757">
        <v>100468</v>
      </c>
      <c r="K757">
        <v>42717</v>
      </c>
      <c r="L757">
        <f t="shared" si="11"/>
        <v>42807</v>
      </c>
    </row>
    <row r="758" spans="1:12" ht="14.25" customHeight="1" x14ac:dyDescent="0.25">
      <c r="A758" t="s">
        <v>1349</v>
      </c>
      <c r="B758" t="s">
        <v>100</v>
      </c>
      <c r="D758" t="s">
        <v>10</v>
      </c>
      <c r="E758">
        <v>2</v>
      </c>
      <c r="F758">
        <v>3</v>
      </c>
      <c r="G758">
        <v>1</v>
      </c>
      <c r="H758">
        <v>1</v>
      </c>
      <c r="I758">
        <v>1</v>
      </c>
      <c r="J758">
        <v>82600</v>
      </c>
      <c r="K758">
        <v>42717</v>
      </c>
      <c r="L758">
        <f t="shared" si="11"/>
        <v>42807</v>
      </c>
    </row>
    <row r="759" spans="1:12" x14ac:dyDescent="0.25">
      <c r="A759" t="s">
        <v>914</v>
      </c>
      <c r="B759" t="s">
        <v>122</v>
      </c>
      <c r="D759" t="s">
        <v>10</v>
      </c>
      <c r="E759">
        <v>2</v>
      </c>
      <c r="F759">
        <v>3</v>
      </c>
      <c r="G759">
        <v>1</v>
      </c>
      <c r="H759">
        <v>1</v>
      </c>
      <c r="I759">
        <v>1</v>
      </c>
      <c r="J759">
        <v>39120</v>
      </c>
      <c r="K759">
        <v>42759</v>
      </c>
      <c r="L759">
        <f t="shared" si="11"/>
        <v>42849</v>
      </c>
    </row>
    <row r="760" spans="1:12" x14ac:dyDescent="0.25">
      <c r="A760" t="s">
        <v>746</v>
      </c>
      <c r="B760" t="s">
        <v>747</v>
      </c>
      <c r="C760" t="s">
        <v>748</v>
      </c>
      <c r="D760" t="s">
        <v>10</v>
      </c>
      <c r="E760">
        <v>2</v>
      </c>
      <c r="F760">
        <v>3</v>
      </c>
      <c r="G760">
        <v>1</v>
      </c>
      <c r="H760">
        <v>1</v>
      </c>
      <c r="I760">
        <v>1</v>
      </c>
      <c r="J760">
        <v>36442.699999999997</v>
      </c>
      <c r="K760">
        <v>42142</v>
      </c>
      <c r="L760">
        <f t="shared" si="11"/>
        <v>42232</v>
      </c>
    </row>
    <row r="761" spans="1:12" x14ac:dyDescent="0.25">
      <c r="A761" t="s">
        <v>766</v>
      </c>
      <c r="B761" t="s">
        <v>0</v>
      </c>
      <c r="C761" t="s">
        <v>767</v>
      </c>
      <c r="D761" t="s">
        <v>10</v>
      </c>
      <c r="E761">
        <v>2</v>
      </c>
      <c r="F761">
        <v>3</v>
      </c>
      <c r="G761">
        <v>1</v>
      </c>
      <c r="H761">
        <v>1</v>
      </c>
      <c r="I761">
        <v>1</v>
      </c>
      <c r="J761">
        <v>12168000</v>
      </c>
      <c r="K761">
        <v>42004</v>
      </c>
      <c r="L761">
        <f t="shared" si="11"/>
        <v>42094</v>
      </c>
    </row>
    <row r="762" spans="1:12" x14ac:dyDescent="0.25">
      <c r="A762" t="s">
        <v>999</v>
      </c>
      <c r="B762" t="s">
        <v>0</v>
      </c>
      <c r="C762" t="s">
        <v>1000</v>
      </c>
      <c r="D762" t="s">
        <v>10</v>
      </c>
      <c r="E762">
        <v>2</v>
      </c>
      <c r="F762">
        <v>3</v>
      </c>
      <c r="G762">
        <v>1</v>
      </c>
      <c r="H762">
        <v>1</v>
      </c>
      <c r="I762">
        <v>1</v>
      </c>
      <c r="J762">
        <v>76000</v>
      </c>
      <c r="K762">
        <v>41989</v>
      </c>
      <c r="L762">
        <f t="shared" si="11"/>
        <v>42079</v>
      </c>
    </row>
    <row r="763" spans="1:12" x14ac:dyDescent="0.25">
      <c r="A763" t="s">
        <v>1016</v>
      </c>
      <c r="B763" t="s">
        <v>0</v>
      </c>
      <c r="C763" t="s">
        <v>1017</v>
      </c>
      <c r="D763" t="s">
        <v>10</v>
      </c>
      <c r="E763">
        <v>2</v>
      </c>
      <c r="F763">
        <v>3</v>
      </c>
      <c r="G763">
        <v>1</v>
      </c>
      <c r="H763">
        <v>1</v>
      </c>
      <c r="I763">
        <v>1</v>
      </c>
      <c r="J763">
        <v>500000</v>
      </c>
      <c r="K763">
        <v>41990</v>
      </c>
      <c r="L763">
        <f t="shared" si="11"/>
        <v>42080</v>
      </c>
    </row>
    <row r="764" spans="1:12" x14ac:dyDescent="0.25">
      <c r="A764" t="s">
        <v>941</v>
      </c>
      <c r="B764" t="s">
        <v>1321</v>
      </c>
      <c r="C764" t="s">
        <v>1459</v>
      </c>
      <c r="D764" t="s">
        <v>10</v>
      </c>
      <c r="E764">
        <v>2</v>
      </c>
      <c r="F764">
        <v>3</v>
      </c>
      <c r="G764">
        <v>1</v>
      </c>
      <c r="H764">
        <v>1</v>
      </c>
      <c r="I764">
        <v>1</v>
      </c>
      <c r="J764">
        <v>793174.76</v>
      </c>
      <c r="K764">
        <v>43096</v>
      </c>
      <c r="L764">
        <f t="shared" si="11"/>
        <v>43186</v>
      </c>
    </row>
    <row r="765" spans="1:12" x14ac:dyDescent="0.25">
      <c r="A765" t="s">
        <v>1010</v>
      </c>
      <c r="B765" t="s">
        <v>0</v>
      </c>
      <c r="C765" t="s">
        <v>1011</v>
      </c>
      <c r="D765" t="s">
        <v>10</v>
      </c>
      <c r="E765">
        <v>2</v>
      </c>
      <c r="F765">
        <v>3</v>
      </c>
      <c r="G765">
        <v>1</v>
      </c>
      <c r="H765">
        <v>1</v>
      </c>
      <c r="I765">
        <v>1</v>
      </c>
      <c r="J765">
        <v>815200</v>
      </c>
      <c r="K765">
        <v>41989</v>
      </c>
      <c r="L765">
        <f t="shared" si="11"/>
        <v>42079</v>
      </c>
    </row>
    <row r="766" spans="1:12" x14ac:dyDescent="0.25">
      <c r="A766" t="s">
        <v>1018</v>
      </c>
      <c r="B766" t="s">
        <v>0</v>
      </c>
      <c r="C766" t="s">
        <v>1019</v>
      </c>
      <c r="D766" t="s">
        <v>10</v>
      </c>
      <c r="E766">
        <v>2</v>
      </c>
      <c r="F766">
        <v>3</v>
      </c>
      <c r="G766">
        <v>1</v>
      </c>
      <c r="H766">
        <v>1</v>
      </c>
      <c r="I766">
        <v>1</v>
      </c>
      <c r="J766">
        <v>188700</v>
      </c>
      <c r="K766">
        <v>41947</v>
      </c>
      <c r="L766">
        <f t="shared" si="11"/>
        <v>42037</v>
      </c>
    </row>
    <row r="767" spans="1:12" x14ac:dyDescent="0.25">
      <c r="A767" t="s">
        <v>1020</v>
      </c>
      <c r="B767" t="s">
        <v>0</v>
      </c>
      <c r="C767" t="s">
        <v>998</v>
      </c>
      <c r="D767" t="s">
        <v>10</v>
      </c>
      <c r="E767">
        <v>2</v>
      </c>
      <c r="F767">
        <v>3</v>
      </c>
      <c r="G767">
        <v>1</v>
      </c>
      <c r="H767">
        <v>1</v>
      </c>
      <c r="I767">
        <v>1</v>
      </c>
      <c r="J767">
        <v>19094400</v>
      </c>
      <c r="K767">
        <v>42219</v>
      </c>
      <c r="L767">
        <f t="shared" si="11"/>
        <v>42309</v>
      </c>
    </row>
    <row r="768" spans="1:12" x14ac:dyDescent="0.25">
      <c r="A768" t="s">
        <v>1006</v>
      </c>
      <c r="B768" t="s">
        <v>0</v>
      </c>
      <c r="C768" t="s">
        <v>1007</v>
      </c>
      <c r="D768" t="s">
        <v>10</v>
      </c>
      <c r="E768">
        <v>2</v>
      </c>
      <c r="F768">
        <v>3</v>
      </c>
      <c r="G768">
        <v>1</v>
      </c>
      <c r="H768">
        <v>1</v>
      </c>
      <c r="I768">
        <v>1</v>
      </c>
      <c r="J768">
        <v>4148000</v>
      </c>
      <c r="K768">
        <v>42165</v>
      </c>
      <c r="L768">
        <f t="shared" si="11"/>
        <v>42255</v>
      </c>
    </row>
    <row r="769" spans="1:12" x14ac:dyDescent="0.25">
      <c r="A769" t="s">
        <v>1071</v>
      </c>
      <c r="B769" t="s">
        <v>1068</v>
      </c>
      <c r="C769" t="s">
        <v>1070</v>
      </c>
      <c r="D769" t="s">
        <v>10</v>
      </c>
      <c r="E769">
        <v>2</v>
      </c>
      <c r="F769">
        <v>3</v>
      </c>
      <c r="G769">
        <v>1</v>
      </c>
      <c r="H769">
        <v>1</v>
      </c>
      <c r="I769">
        <v>1</v>
      </c>
      <c r="J769">
        <v>882663.6</v>
      </c>
      <c r="K769">
        <v>42165</v>
      </c>
      <c r="L769">
        <f t="shared" si="11"/>
        <v>42255</v>
      </c>
    </row>
    <row r="770" spans="1:12" x14ac:dyDescent="0.25">
      <c r="A770" t="s">
        <v>1009</v>
      </c>
      <c r="B770" t="s">
        <v>0</v>
      </c>
      <c r="C770" t="s">
        <v>1007</v>
      </c>
      <c r="D770" t="s">
        <v>10</v>
      </c>
      <c r="E770">
        <v>2</v>
      </c>
      <c r="F770">
        <v>3</v>
      </c>
      <c r="G770">
        <v>1</v>
      </c>
      <c r="H770">
        <v>1</v>
      </c>
      <c r="I770">
        <v>1</v>
      </c>
      <c r="J770">
        <v>1875000</v>
      </c>
      <c r="K770">
        <v>41989</v>
      </c>
      <c r="L770">
        <f t="shared" si="11"/>
        <v>42079</v>
      </c>
    </row>
    <row r="771" spans="1:12" x14ac:dyDescent="0.25">
      <c r="A771" t="s">
        <v>1021</v>
      </c>
      <c r="B771" t="s">
        <v>0</v>
      </c>
      <c r="C771" t="s">
        <v>501</v>
      </c>
      <c r="D771" t="s">
        <v>10</v>
      </c>
      <c r="E771">
        <v>2</v>
      </c>
      <c r="F771">
        <v>3</v>
      </c>
      <c r="G771">
        <v>1</v>
      </c>
      <c r="H771">
        <v>1</v>
      </c>
      <c r="I771">
        <v>1</v>
      </c>
      <c r="J771">
        <v>1776000</v>
      </c>
      <c r="K771">
        <v>41990</v>
      </c>
      <c r="L771">
        <f t="shared" si="11"/>
        <v>42080</v>
      </c>
    </row>
    <row r="772" spans="1:12" x14ac:dyDescent="0.25">
      <c r="A772" t="s">
        <v>754</v>
      </c>
      <c r="B772" t="s">
        <v>755</v>
      </c>
      <c r="C772" t="s">
        <v>756</v>
      </c>
      <c r="D772" t="s">
        <v>10</v>
      </c>
      <c r="E772">
        <v>2</v>
      </c>
      <c r="F772">
        <v>3</v>
      </c>
      <c r="G772">
        <v>1</v>
      </c>
      <c r="H772">
        <v>1</v>
      </c>
      <c r="I772">
        <v>1</v>
      </c>
      <c r="J772">
        <v>72000</v>
      </c>
      <c r="K772">
        <v>41925</v>
      </c>
      <c r="L772">
        <f t="shared" ref="L772:L835" si="12">+K772+90</f>
        <v>42015</v>
      </c>
    </row>
    <row r="773" spans="1:12" x14ac:dyDescent="0.25">
      <c r="A773" t="s">
        <v>950</v>
      </c>
      <c r="B773" t="s">
        <v>118</v>
      </c>
      <c r="C773" t="s">
        <v>615</v>
      </c>
      <c r="D773" t="s">
        <v>10</v>
      </c>
      <c r="E773">
        <v>2</v>
      </c>
      <c r="F773">
        <v>3</v>
      </c>
      <c r="G773">
        <v>1</v>
      </c>
      <c r="H773">
        <v>1</v>
      </c>
      <c r="I773">
        <v>1</v>
      </c>
      <c r="J773">
        <v>62540</v>
      </c>
      <c r="K773">
        <v>42780</v>
      </c>
      <c r="L773">
        <f t="shared" si="12"/>
        <v>42870</v>
      </c>
    </row>
    <row r="774" spans="1:12" x14ac:dyDescent="0.25">
      <c r="B774" t="s">
        <v>195</v>
      </c>
      <c r="D774" t="s">
        <v>4</v>
      </c>
      <c r="E774">
        <v>2</v>
      </c>
      <c r="F774">
        <v>3</v>
      </c>
      <c r="G774">
        <v>1</v>
      </c>
      <c r="H774">
        <v>3</v>
      </c>
      <c r="I774">
        <v>3</v>
      </c>
      <c r="J774">
        <f>SUM(J775:J784)</f>
        <v>432345</v>
      </c>
    </row>
    <row r="775" spans="1:12" x14ac:dyDescent="0.25">
      <c r="A775" t="s">
        <v>895</v>
      </c>
      <c r="B775" t="s">
        <v>196</v>
      </c>
      <c r="D775" t="s">
        <v>10</v>
      </c>
      <c r="E775">
        <v>2</v>
      </c>
      <c r="F775">
        <v>3</v>
      </c>
      <c r="G775">
        <v>1</v>
      </c>
      <c r="H775">
        <v>3</v>
      </c>
      <c r="I775">
        <v>3</v>
      </c>
      <c r="J775">
        <v>47200</v>
      </c>
      <c r="K775">
        <v>42501</v>
      </c>
      <c r="L775">
        <f t="shared" si="12"/>
        <v>42591</v>
      </c>
    </row>
    <row r="776" spans="1:12" x14ac:dyDescent="0.25">
      <c r="A776" t="s">
        <v>896</v>
      </c>
      <c r="B776" t="s">
        <v>196</v>
      </c>
      <c r="D776" t="s">
        <v>10</v>
      </c>
      <c r="E776">
        <v>2</v>
      </c>
      <c r="F776">
        <v>3</v>
      </c>
      <c r="G776">
        <v>1</v>
      </c>
      <c r="H776">
        <v>3</v>
      </c>
      <c r="I776">
        <v>3</v>
      </c>
      <c r="J776">
        <v>88500</v>
      </c>
      <c r="K776">
        <v>42157</v>
      </c>
      <c r="L776">
        <f t="shared" si="12"/>
        <v>42247</v>
      </c>
    </row>
    <row r="777" spans="1:12" x14ac:dyDescent="0.25">
      <c r="A777" t="s">
        <v>931</v>
      </c>
      <c r="B777" t="s">
        <v>197</v>
      </c>
      <c r="C777" t="s">
        <v>934</v>
      </c>
      <c r="D777" t="s">
        <v>10</v>
      </c>
      <c r="E777">
        <v>2</v>
      </c>
      <c r="F777">
        <v>3</v>
      </c>
      <c r="G777">
        <v>1</v>
      </c>
      <c r="H777">
        <v>3</v>
      </c>
      <c r="I777">
        <v>3</v>
      </c>
      <c r="J777">
        <v>18880</v>
      </c>
      <c r="K777">
        <v>42216</v>
      </c>
      <c r="L777">
        <f t="shared" si="12"/>
        <v>42306</v>
      </c>
    </row>
    <row r="778" spans="1:12" x14ac:dyDescent="0.25">
      <c r="A778" t="s">
        <v>932</v>
      </c>
      <c r="B778" t="s">
        <v>197</v>
      </c>
      <c r="C778" t="s">
        <v>934</v>
      </c>
      <c r="D778" t="s">
        <v>10</v>
      </c>
      <c r="E778">
        <v>2</v>
      </c>
      <c r="F778">
        <v>3</v>
      </c>
      <c r="G778">
        <v>1</v>
      </c>
      <c r="H778">
        <v>3</v>
      </c>
      <c r="I778">
        <v>3</v>
      </c>
      <c r="J778">
        <v>7080</v>
      </c>
      <c r="K778">
        <v>42242</v>
      </c>
      <c r="L778">
        <f t="shared" si="12"/>
        <v>42332</v>
      </c>
    </row>
    <row r="779" spans="1:12" x14ac:dyDescent="0.25">
      <c r="A779" t="s">
        <v>933</v>
      </c>
      <c r="B779" t="s">
        <v>197</v>
      </c>
      <c r="C779" t="s">
        <v>935</v>
      </c>
      <c r="D779" t="s">
        <v>10</v>
      </c>
      <c r="E779">
        <v>2</v>
      </c>
      <c r="F779">
        <v>3</v>
      </c>
      <c r="G779">
        <v>1</v>
      </c>
      <c r="H779">
        <v>3</v>
      </c>
      <c r="I779">
        <v>3</v>
      </c>
      <c r="J779">
        <v>28320</v>
      </c>
      <c r="K779">
        <v>42284</v>
      </c>
      <c r="L779">
        <f t="shared" si="12"/>
        <v>42374</v>
      </c>
    </row>
    <row r="780" spans="1:12" x14ac:dyDescent="0.25">
      <c r="A780" t="s">
        <v>897</v>
      </c>
      <c r="B780" t="s">
        <v>196</v>
      </c>
      <c r="D780" t="s">
        <v>10</v>
      </c>
      <c r="E780">
        <v>2</v>
      </c>
      <c r="F780">
        <v>3</v>
      </c>
      <c r="G780">
        <v>1</v>
      </c>
      <c r="H780">
        <v>3</v>
      </c>
      <c r="I780">
        <v>3</v>
      </c>
      <c r="J780">
        <v>35400</v>
      </c>
      <c r="K780">
        <v>42479</v>
      </c>
      <c r="L780">
        <f t="shared" si="12"/>
        <v>42569</v>
      </c>
    </row>
    <row r="781" spans="1:12" x14ac:dyDescent="0.25">
      <c r="A781" t="s">
        <v>710</v>
      </c>
      <c r="B781" t="s">
        <v>198</v>
      </c>
      <c r="C781" t="s">
        <v>491</v>
      </c>
      <c r="D781" t="s">
        <v>10</v>
      </c>
      <c r="E781">
        <v>2</v>
      </c>
      <c r="F781">
        <v>3</v>
      </c>
      <c r="G781">
        <v>1</v>
      </c>
      <c r="H781">
        <v>3</v>
      </c>
      <c r="I781">
        <v>3</v>
      </c>
      <c r="J781">
        <v>19470</v>
      </c>
      <c r="K781">
        <v>42524</v>
      </c>
      <c r="L781">
        <f t="shared" si="12"/>
        <v>42614</v>
      </c>
    </row>
    <row r="782" spans="1:12" x14ac:dyDescent="0.25">
      <c r="A782" t="s">
        <v>711</v>
      </c>
      <c r="B782" t="s">
        <v>198</v>
      </c>
      <c r="C782" t="s">
        <v>491</v>
      </c>
      <c r="D782" t="s">
        <v>10</v>
      </c>
      <c r="E782">
        <v>2</v>
      </c>
      <c r="F782">
        <v>3</v>
      </c>
      <c r="G782">
        <v>1</v>
      </c>
      <c r="H782">
        <v>3</v>
      </c>
      <c r="I782">
        <v>3</v>
      </c>
      <c r="J782">
        <v>25960</v>
      </c>
      <c r="K782">
        <v>42524</v>
      </c>
      <c r="L782">
        <f t="shared" si="12"/>
        <v>42614</v>
      </c>
    </row>
    <row r="783" spans="1:12" x14ac:dyDescent="0.25">
      <c r="A783" t="s">
        <v>891</v>
      </c>
      <c r="B783" t="s">
        <v>199</v>
      </c>
      <c r="D783" t="s">
        <v>10</v>
      </c>
      <c r="E783">
        <v>2</v>
      </c>
      <c r="F783">
        <v>3</v>
      </c>
      <c r="G783">
        <v>1</v>
      </c>
      <c r="H783">
        <v>3</v>
      </c>
      <c r="I783">
        <v>3</v>
      </c>
      <c r="J783">
        <v>78935</v>
      </c>
      <c r="K783">
        <v>42576</v>
      </c>
      <c r="L783">
        <f t="shared" si="12"/>
        <v>42666</v>
      </c>
    </row>
    <row r="784" spans="1:12" s="4" customFormat="1" x14ac:dyDescent="0.25">
      <c r="A784" t="s">
        <v>894</v>
      </c>
      <c r="B784" t="s">
        <v>196</v>
      </c>
      <c r="C784"/>
      <c r="D784" t="s">
        <v>10</v>
      </c>
      <c r="E784">
        <v>2</v>
      </c>
      <c r="F784">
        <v>3</v>
      </c>
      <c r="G784">
        <v>1</v>
      </c>
      <c r="H784">
        <v>3</v>
      </c>
      <c r="I784">
        <v>3</v>
      </c>
      <c r="J784">
        <v>82600</v>
      </c>
      <c r="K784">
        <v>42670</v>
      </c>
      <c r="L784">
        <f t="shared" si="12"/>
        <v>42760</v>
      </c>
    </row>
    <row r="785" spans="1:12" x14ac:dyDescent="0.25">
      <c r="B785" t="s">
        <v>200</v>
      </c>
      <c r="D785" t="s">
        <v>4</v>
      </c>
      <c r="E785">
        <v>2</v>
      </c>
      <c r="F785">
        <v>3</v>
      </c>
      <c r="G785">
        <v>1</v>
      </c>
      <c r="H785">
        <v>4</v>
      </c>
      <c r="J785">
        <f>SUM(J786:J786)</f>
        <v>702396.45</v>
      </c>
    </row>
    <row r="786" spans="1:12" x14ac:dyDescent="0.25">
      <c r="A786" t="s">
        <v>303</v>
      </c>
      <c r="B786" t="s">
        <v>302</v>
      </c>
      <c r="D786" t="s">
        <v>10</v>
      </c>
      <c r="E786">
        <v>2</v>
      </c>
      <c r="F786">
        <v>3</v>
      </c>
      <c r="G786">
        <v>1</v>
      </c>
      <c r="H786">
        <v>4</v>
      </c>
      <c r="I786">
        <v>1</v>
      </c>
      <c r="J786">
        <f>637881.2+64515.25</f>
        <v>702396.45</v>
      </c>
      <c r="K786">
        <v>41704</v>
      </c>
      <c r="L786">
        <f t="shared" si="12"/>
        <v>41794</v>
      </c>
    </row>
    <row r="787" spans="1:12" x14ac:dyDescent="0.25">
      <c r="B787" t="s">
        <v>201</v>
      </c>
      <c r="D787" t="s">
        <v>4</v>
      </c>
      <c r="E787">
        <v>2</v>
      </c>
      <c r="F787">
        <v>3</v>
      </c>
      <c r="G787">
        <v>2</v>
      </c>
      <c r="H787">
        <v>2</v>
      </c>
      <c r="I787" t="s">
        <v>11</v>
      </c>
      <c r="J787">
        <f>SUM(J788:J794)</f>
        <v>219346.69</v>
      </c>
    </row>
    <row r="788" spans="1:12" x14ac:dyDescent="0.25">
      <c r="A788" t="s">
        <v>971</v>
      </c>
      <c r="B788" t="s">
        <v>202</v>
      </c>
      <c r="D788" t="s">
        <v>10</v>
      </c>
      <c r="E788">
        <v>2</v>
      </c>
      <c r="F788">
        <v>3</v>
      </c>
      <c r="G788">
        <v>2</v>
      </c>
      <c r="H788">
        <v>2</v>
      </c>
      <c r="I788" t="s">
        <v>11</v>
      </c>
      <c r="J788">
        <f>26450*1.18</f>
        <v>31211</v>
      </c>
      <c r="K788">
        <v>42494</v>
      </c>
      <c r="L788">
        <f t="shared" si="12"/>
        <v>42584</v>
      </c>
    </row>
    <row r="789" spans="1:12" x14ac:dyDescent="0.25">
      <c r="A789" t="s">
        <v>303</v>
      </c>
      <c r="B789" t="s">
        <v>302</v>
      </c>
      <c r="D789" t="s">
        <v>10</v>
      </c>
      <c r="E789">
        <v>2</v>
      </c>
      <c r="F789">
        <v>3</v>
      </c>
      <c r="G789">
        <v>2</v>
      </c>
      <c r="H789">
        <v>2</v>
      </c>
      <c r="I789">
        <v>1</v>
      </c>
      <c r="J789">
        <v>1464.2</v>
      </c>
      <c r="K789">
        <v>41704</v>
      </c>
      <c r="L789">
        <f t="shared" si="12"/>
        <v>41794</v>
      </c>
    </row>
    <row r="790" spans="1:12" x14ac:dyDescent="0.25">
      <c r="A790" t="s">
        <v>919</v>
      </c>
      <c r="B790" t="s">
        <v>204</v>
      </c>
      <c r="D790" t="s">
        <v>10</v>
      </c>
      <c r="E790">
        <v>2</v>
      </c>
      <c r="F790">
        <v>3</v>
      </c>
      <c r="G790">
        <v>2</v>
      </c>
      <c r="H790">
        <v>2</v>
      </c>
      <c r="I790" t="s">
        <v>11</v>
      </c>
      <c r="J790">
        <v>66195.64</v>
      </c>
      <c r="K790">
        <v>42319</v>
      </c>
      <c r="L790">
        <f t="shared" si="12"/>
        <v>42409</v>
      </c>
    </row>
    <row r="791" spans="1:12" x14ac:dyDescent="0.25">
      <c r="A791" t="s">
        <v>972</v>
      </c>
      <c r="B791" t="s">
        <v>203</v>
      </c>
      <c r="D791" t="s">
        <v>10</v>
      </c>
      <c r="E791">
        <v>2</v>
      </c>
      <c r="F791">
        <v>3</v>
      </c>
      <c r="G791">
        <v>2</v>
      </c>
      <c r="H791">
        <v>2</v>
      </c>
      <c r="I791" t="s">
        <v>11</v>
      </c>
      <c r="J791">
        <v>49560</v>
      </c>
      <c r="K791">
        <v>42326</v>
      </c>
      <c r="L791">
        <f t="shared" si="12"/>
        <v>42416</v>
      </c>
    </row>
    <row r="792" spans="1:12" x14ac:dyDescent="0.25">
      <c r="A792" t="s">
        <v>1116</v>
      </c>
      <c r="B792" t="s">
        <v>384</v>
      </c>
      <c r="D792" t="s">
        <v>10</v>
      </c>
      <c r="E792">
        <v>2</v>
      </c>
      <c r="F792">
        <v>3</v>
      </c>
      <c r="G792">
        <v>2</v>
      </c>
      <c r="H792">
        <v>2</v>
      </c>
      <c r="I792" t="s">
        <v>11</v>
      </c>
      <c r="J792">
        <v>18523.849999999999</v>
      </c>
      <c r="K792">
        <v>42899</v>
      </c>
      <c r="L792">
        <f t="shared" si="12"/>
        <v>42989</v>
      </c>
    </row>
    <row r="793" spans="1:12" x14ac:dyDescent="0.25">
      <c r="A793" t="s">
        <v>1433</v>
      </c>
      <c r="B793" t="s">
        <v>1462</v>
      </c>
      <c r="C793" t="s">
        <v>1463</v>
      </c>
      <c r="D793" t="s">
        <v>10</v>
      </c>
      <c r="E793">
        <v>2</v>
      </c>
      <c r="F793">
        <v>3</v>
      </c>
      <c r="G793">
        <v>2</v>
      </c>
      <c r="H793">
        <v>2</v>
      </c>
      <c r="I793" t="s">
        <v>13</v>
      </c>
      <c r="J793">
        <v>27966</v>
      </c>
      <c r="K793">
        <v>42899</v>
      </c>
      <c r="L793">
        <f t="shared" si="12"/>
        <v>42989</v>
      </c>
    </row>
    <row r="794" spans="1:12" x14ac:dyDescent="0.25">
      <c r="A794" t="s">
        <v>971</v>
      </c>
      <c r="B794" t="s">
        <v>202</v>
      </c>
      <c r="D794" t="s">
        <v>10</v>
      </c>
      <c r="E794">
        <v>2</v>
      </c>
      <c r="F794">
        <v>3</v>
      </c>
      <c r="G794">
        <v>2</v>
      </c>
      <c r="H794">
        <v>2</v>
      </c>
      <c r="I794" t="s">
        <v>11</v>
      </c>
      <c r="J794">
        <f>20700*1.18</f>
        <v>24426</v>
      </c>
      <c r="K794">
        <v>42494</v>
      </c>
      <c r="L794">
        <f t="shared" si="12"/>
        <v>42584</v>
      </c>
    </row>
    <row r="795" spans="1:12" x14ac:dyDescent="0.25">
      <c r="B795" t="s">
        <v>205</v>
      </c>
      <c r="D795" t="s">
        <v>4</v>
      </c>
      <c r="E795">
        <v>2</v>
      </c>
      <c r="F795">
        <v>3</v>
      </c>
      <c r="G795">
        <v>2</v>
      </c>
      <c r="H795">
        <v>3</v>
      </c>
      <c r="I795">
        <v>1</v>
      </c>
      <c r="J795">
        <f>SUM(J796:J799)</f>
        <v>2837797.01</v>
      </c>
    </row>
    <row r="796" spans="1:12" x14ac:dyDescent="0.25">
      <c r="A796" t="s">
        <v>971</v>
      </c>
      <c r="B796" t="s">
        <v>202</v>
      </c>
      <c r="D796" t="s">
        <v>10</v>
      </c>
      <c r="E796">
        <v>2</v>
      </c>
      <c r="F796">
        <v>3</v>
      </c>
      <c r="G796">
        <v>2</v>
      </c>
      <c r="H796">
        <v>3</v>
      </c>
      <c r="I796" t="s">
        <v>11</v>
      </c>
      <c r="J796">
        <f>34550*1.18</f>
        <v>40769</v>
      </c>
      <c r="K796">
        <v>42494</v>
      </c>
      <c r="L796">
        <f t="shared" si="12"/>
        <v>42584</v>
      </c>
    </row>
    <row r="797" spans="1:12" s="1" customFormat="1" x14ac:dyDescent="0.25">
      <c r="A797" t="s">
        <v>206</v>
      </c>
      <c r="B797" t="s">
        <v>320</v>
      </c>
      <c r="C797" t="s">
        <v>712</v>
      </c>
      <c r="D797" t="s">
        <v>10</v>
      </c>
      <c r="E797">
        <v>2</v>
      </c>
      <c r="F797">
        <v>3</v>
      </c>
      <c r="G797">
        <v>2</v>
      </c>
      <c r="H797">
        <v>3</v>
      </c>
      <c r="I797">
        <v>1</v>
      </c>
      <c r="J797">
        <v>476720</v>
      </c>
      <c r="K797">
        <v>42759</v>
      </c>
      <c r="L797">
        <f t="shared" si="12"/>
        <v>42849</v>
      </c>
    </row>
    <row r="798" spans="1:12" s="1" customFormat="1" x14ac:dyDescent="0.25">
      <c r="A798" t="s">
        <v>1494</v>
      </c>
      <c r="B798" t="s">
        <v>1495</v>
      </c>
      <c r="C798" t="s">
        <v>1496</v>
      </c>
      <c r="D798" t="s">
        <v>10</v>
      </c>
      <c r="E798">
        <v>2</v>
      </c>
      <c r="F798">
        <v>3</v>
      </c>
      <c r="G798">
        <v>2</v>
      </c>
      <c r="H798">
        <v>3</v>
      </c>
      <c r="I798">
        <v>1</v>
      </c>
      <c r="J798">
        <v>484980</v>
      </c>
      <c r="K798">
        <v>43098</v>
      </c>
      <c r="L798">
        <f t="shared" si="12"/>
        <v>43188</v>
      </c>
    </row>
    <row r="799" spans="1:12" x14ac:dyDescent="0.25">
      <c r="A799" t="s">
        <v>713</v>
      </c>
      <c r="B799" t="s">
        <v>359</v>
      </c>
      <c r="D799" t="s">
        <v>10</v>
      </c>
      <c r="E799">
        <v>2</v>
      </c>
      <c r="F799">
        <v>3</v>
      </c>
      <c r="G799">
        <v>2</v>
      </c>
      <c r="H799">
        <v>3</v>
      </c>
      <c r="I799" t="s">
        <v>11</v>
      </c>
      <c r="J799">
        <v>1835328.01</v>
      </c>
      <c r="K799">
        <v>42874</v>
      </c>
      <c r="L799">
        <f t="shared" si="12"/>
        <v>42964</v>
      </c>
    </row>
    <row r="800" spans="1:12" x14ac:dyDescent="0.25">
      <c r="B800" t="s">
        <v>207</v>
      </c>
      <c r="D800" t="s">
        <v>4</v>
      </c>
      <c r="E800">
        <v>2</v>
      </c>
      <c r="F800">
        <v>3</v>
      </c>
      <c r="G800">
        <v>3</v>
      </c>
      <c r="H800">
        <v>1</v>
      </c>
      <c r="J800">
        <f>SUM(J801:J801)</f>
        <v>2843.8</v>
      </c>
    </row>
    <row r="801" spans="1:12" x14ac:dyDescent="0.25">
      <c r="A801" t="s">
        <v>920</v>
      </c>
      <c r="B801" t="s">
        <v>204</v>
      </c>
      <c r="D801" t="s">
        <v>10</v>
      </c>
      <c r="E801">
        <v>2</v>
      </c>
      <c r="F801">
        <v>3</v>
      </c>
      <c r="G801">
        <v>3</v>
      </c>
      <c r="H801">
        <v>1</v>
      </c>
      <c r="J801">
        <v>2843.8</v>
      </c>
      <c r="K801">
        <v>42458</v>
      </c>
      <c r="L801">
        <f t="shared" si="12"/>
        <v>42548</v>
      </c>
    </row>
    <row r="802" spans="1:12" x14ac:dyDescent="0.25">
      <c r="B802" t="s">
        <v>209</v>
      </c>
      <c r="D802" t="s">
        <v>4</v>
      </c>
      <c r="E802">
        <v>2</v>
      </c>
      <c r="F802">
        <v>3</v>
      </c>
      <c r="G802">
        <v>3</v>
      </c>
      <c r="H802">
        <v>2</v>
      </c>
      <c r="J802">
        <f>SUM(J803:J803)</f>
        <v>365.32800000000003</v>
      </c>
    </row>
    <row r="803" spans="1:12" x14ac:dyDescent="0.25">
      <c r="A803" t="s">
        <v>1093</v>
      </c>
      <c r="B803" t="s">
        <v>210</v>
      </c>
      <c r="D803" t="s">
        <v>10</v>
      </c>
      <c r="E803">
        <v>2</v>
      </c>
      <c r="F803">
        <v>3</v>
      </c>
      <c r="G803">
        <v>3</v>
      </c>
      <c r="H803">
        <v>2</v>
      </c>
      <c r="J803">
        <f>309.6*1.18</f>
        <v>365.32800000000003</v>
      </c>
      <c r="K803">
        <v>42601</v>
      </c>
      <c r="L803">
        <f t="shared" si="12"/>
        <v>42691</v>
      </c>
    </row>
    <row r="804" spans="1:12" x14ac:dyDescent="0.25">
      <c r="B804" t="s">
        <v>211</v>
      </c>
      <c r="D804" t="s">
        <v>4</v>
      </c>
      <c r="E804">
        <v>2</v>
      </c>
      <c r="F804">
        <v>3</v>
      </c>
      <c r="G804">
        <v>3</v>
      </c>
      <c r="H804">
        <v>3</v>
      </c>
      <c r="J804">
        <f>SUM(J805:J812)</f>
        <v>4688578.9000000004</v>
      </c>
    </row>
    <row r="805" spans="1:12" x14ac:dyDescent="0.25">
      <c r="A805" t="s">
        <v>1104</v>
      </c>
      <c r="B805" t="s">
        <v>214</v>
      </c>
      <c r="D805" t="s">
        <v>10</v>
      </c>
      <c r="E805">
        <v>2</v>
      </c>
      <c r="F805">
        <v>3</v>
      </c>
      <c r="G805">
        <v>3</v>
      </c>
      <c r="H805">
        <v>3</v>
      </c>
      <c r="J805">
        <v>129800</v>
      </c>
      <c r="K805">
        <v>42045</v>
      </c>
      <c r="L805">
        <f t="shared" si="12"/>
        <v>42135</v>
      </c>
    </row>
    <row r="806" spans="1:12" x14ac:dyDescent="0.25">
      <c r="A806" t="s">
        <v>1095</v>
      </c>
      <c r="B806" t="s">
        <v>1094</v>
      </c>
      <c r="C806" t="s">
        <v>1096</v>
      </c>
      <c r="D806" t="s">
        <v>10</v>
      </c>
      <c r="E806">
        <v>2</v>
      </c>
      <c r="F806">
        <v>3</v>
      </c>
      <c r="G806">
        <v>3</v>
      </c>
      <c r="H806">
        <v>3</v>
      </c>
      <c r="J806">
        <v>690873</v>
      </c>
      <c r="K806">
        <v>43011</v>
      </c>
      <c r="L806">
        <f t="shared" si="12"/>
        <v>43101</v>
      </c>
    </row>
    <row r="807" spans="1:12" x14ac:dyDescent="0.25">
      <c r="A807" t="s">
        <v>714</v>
      </c>
      <c r="B807" t="s">
        <v>212</v>
      </c>
      <c r="C807" t="s">
        <v>715</v>
      </c>
      <c r="D807" t="s">
        <v>10</v>
      </c>
      <c r="E807">
        <v>2</v>
      </c>
      <c r="F807">
        <v>3</v>
      </c>
      <c r="G807">
        <v>3</v>
      </c>
      <c r="H807">
        <v>3</v>
      </c>
      <c r="J807">
        <v>72199.899999999994</v>
      </c>
      <c r="K807">
        <v>42432</v>
      </c>
      <c r="L807">
        <f t="shared" si="12"/>
        <v>42522</v>
      </c>
    </row>
    <row r="808" spans="1:12" x14ac:dyDescent="0.25">
      <c r="A808" t="s">
        <v>1370</v>
      </c>
      <c r="B808" t="s">
        <v>430</v>
      </c>
      <c r="C808" t="s">
        <v>1371</v>
      </c>
      <c r="D808" t="s">
        <v>10</v>
      </c>
      <c r="E808">
        <v>2</v>
      </c>
      <c r="F808">
        <v>3</v>
      </c>
      <c r="G808">
        <v>3</v>
      </c>
      <c r="H808">
        <v>3</v>
      </c>
      <c r="J808">
        <v>3416100</v>
      </c>
      <c r="K808">
        <v>43089</v>
      </c>
      <c r="L808">
        <f t="shared" si="12"/>
        <v>43179</v>
      </c>
    </row>
    <row r="809" spans="1:12" x14ac:dyDescent="0.25">
      <c r="A809" t="s">
        <v>920</v>
      </c>
      <c r="B809" t="s">
        <v>204</v>
      </c>
      <c r="D809" t="s">
        <v>10</v>
      </c>
      <c r="E809">
        <v>2</v>
      </c>
      <c r="F809">
        <v>3</v>
      </c>
      <c r="G809">
        <v>3</v>
      </c>
      <c r="H809">
        <v>3</v>
      </c>
      <c r="J809">
        <v>1416</v>
      </c>
      <c r="K809">
        <v>42458</v>
      </c>
      <c r="L809">
        <f t="shared" si="12"/>
        <v>42548</v>
      </c>
    </row>
    <row r="810" spans="1:12" x14ac:dyDescent="0.25">
      <c r="A810" t="s">
        <v>1072</v>
      </c>
      <c r="B810" t="s">
        <v>410</v>
      </c>
      <c r="C810" t="s">
        <v>1073</v>
      </c>
      <c r="D810" t="s">
        <v>10</v>
      </c>
      <c r="E810">
        <v>2</v>
      </c>
      <c r="F810">
        <v>3</v>
      </c>
      <c r="G810">
        <v>3</v>
      </c>
      <c r="H810">
        <v>3</v>
      </c>
      <c r="J810">
        <v>184080</v>
      </c>
      <c r="K810">
        <v>42996</v>
      </c>
      <c r="L810">
        <f t="shared" si="12"/>
        <v>43086</v>
      </c>
    </row>
    <row r="811" spans="1:12" x14ac:dyDescent="0.25">
      <c r="A811" t="s">
        <v>421</v>
      </c>
      <c r="B811" t="s">
        <v>393</v>
      </c>
      <c r="D811" t="s">
        <v>10</v>
      </c>
      <c r="E811">
        <v>2</v>
      </c>
      <c r="F811">
        <v>3</v>
      </c>
      <c r="G811">
        <v>3</v>
      </c>
      <c r="H811">
        <v>3</v>
      </c>
      <c r="J811">
        <v>105610</v>
      </c>
      <c r="L811">
        <f t="shared" si="12"/>
        <v>90</v>
      </c>
    </row>
    <row r="812" spans="1:12" x14ac:dyDescent="0.25">
      <c r="A812" t="s">
        <v>716</v>
      </c>
      <c r="B812" t="s">
        <v>213</v>
      </c>
      <c r="C812" t="s">
        <v>717</v>
      </c>
      <c r="D812" t="s">
        <v>10</v>
      </c>
      <c r="E812">
        <v>2</v>
      </c>
      <c r="F812">
        <v>3</v>
      </c>
      <c r="G812">
        <v>3</v>
      </c>
      <c r="H812">
        <v>3</v>
      </c>
      <c r="J812">
        <f>75000*1.18</f>
        <v>88500</v>
      </c>
      <c r="K812">
        <v>42759</v>
      </c>
      <c r="L812">
        <f t="shared" si="12"/>
        <v>42849</v>
      </c>
    </row>
    <row r="813" spans="1:12" x14ac:dyDescent="0.25">
      <c r="B813" t="s">
        <v>215</v>
      </c>
      <c r="D813" t="s">
        <v>4</v>
      </c>
      <c r="E813">
        <v>2</v>
      </c>
      <c r="F813">
        <v>3</v>
      </c>
      <c r="G813">
        <v>3</v>
      </c>
      <c r="H813">
        <v>4</v>
      </c>
      <c r="J813">
        <f>SUM(J814:J814)</f>
        <v>41400</v>
      </c>
    </row>
    <row r="814" spans="1:12" s="1" customFormat="1" x14ac:dyDescent="0.25">
      <c r="A814" t="s">
        <v>1508</v>
      </c>
      <c r="B814" t="s">
        <v>1509</v>
      </c>
      <c r="C814" t="s">
        <v>557</v>
      </c>
      <c r="D814" t="s">
        <v>10</v>
      </c>
      <c r="E814">
        <v>2</v>
      </c>
      <c r="F814">
        <v>3</v>
      </c>
      <c r="G814">
        <v>3</v>
      </c>
      <c r="H814">
        <v>4</v>
      </c>
      <c r="I814"/>
      <c r="J814">
        <v>41400</v>
      </c>
      <c r="K814">
        <v>43097</v>
      </c>
      <c r="L814">
        <f t="shared" si="12"/>
        <v>43187</v>
      </c>
    </row>
    <row r="815" spans="1:12" x14ac:dyDescent="0.25">
      <c r="B815" t="s">
        <v>216</v>
      </c>
      <c r="D815" t="s">
        <v>4</v>
      </c>
      <c r="E815">
        <v>2</v>
      </c>
      <c r="F815">
        <v>3</v>
      </c>
      <c r="G815">
        <v>3</v>
      </c>
      <c r="H815">
        <v>5</v>
      </c>
      <c r="J815">
        <f>SUM(J816:J823)</f>
        <v>476135872.07999998</v>
      </c>
    </row>
    <row r="816" spans="1:12" s="1" customFormat="1" x14ac:dyDescent="0.25">
      <c r="A816" t="s">
        <v>1365</v>
      </c>
      <c r="B816" t="s">
        <v>1366</v>
      </c>
      <c r="C816" t="s">
        <v>1364</v>
      </c>
      <c r="D816" t="s">
        <v>10</v>
      </c>
      <c r="E816">
        <v>2</v>
      </c>
      <c r="F816">
        <v>3</v>
      </c>
      <c r="G816">
        <v>3</v>
      </c>
      <c r="H816">
        <v>5</v>
      </c>
      <c r="I816"/>
      <c r="J816">
        <v>140527429.84999999</v>
      </c>
      <c r="K816">
        <v>43081</v>
      </c>
      <c r="L816">
        <f t="shared" si="12"/>
        <v>43171</v>
      </c>
    </row>
    <row r="817" spans="1:12" s="1" customFormat="1" x14ac:dyDescent="0.25">
      <c r="A817" t="s">
        <v>1432</v>
      </c>
      <c r="B817" t="s">
        <v>1381</v>
      </c>
      <c r="C817" t="s">
        <v>1364</v>
      </c>
      <c r="D817" t="s">
        <v>10</v>
      </c>
      <c r="E817">
        <v>2</v>
      </c>
      <c r="F817">
        <v>3</v>
      </c>
      <c r="G817">
        <v>3</v>
      </c>
      <c r="H817">
        <v>5</v>
      </c>
      <c r="I817"/>
      <c r="J817">
        <v>46351200</v>
      </c>
      <c r="K817">
        <v>43087</v>
      </c>
      <c r="L817">
        <f t="shared" si="12"/>
        <v>43177</v>
      </c>
    </row>
    <row r="818" spans="1:12" s="1" customFormat="1" x14ac:dyDescent="0.25">
      <c r="A818" t="s">
        <v>1380</v>
      </c>
      <c r="B818" t="s">
        <v>1381</v>
      </c>
      <c r="C818" t="s">
        <v>1364</v>
      </c>
      <c r="D818" t="s">
        <v>10</v>
      </c>
      <c r="E818">
        <v>2</v>
      </c>
      <c r="F818">
        <v>3</v>
      </c>
      <c r="G818">
        <v>3</v>
      </c>
      <c r="H818">
        <v>5</v>
      </c>
      <c r="I818"/>
      <c r="J818">
        <v>30579391.719999999</v>
      </c>
      <c r="K818">
        <v>43082</v>
      </c>
      <c r="L818">
        <f t="shared" si="12"/>
        <v>43172</v>
      </c>
    </row>
    <row r="819" spans="1:12" s="1" customFormat="1" x14ac:dyDescent="0.25">
      <c r="A819" t="s">
        <v>1382</v>
      </c>
      <c r="B819" t="s">
        <v>1383</v>
      </c>
      <c r="C819" t="s">
        <v>1364</v>
      </c>
      <c r="D819" t="s">
        <v>10</v>
      </c>
      <c r="E819">
        <v>2</v>
      </c>
      <c r="F819">
        <v>3</v>
      </c>
      <c r="G819">
        <v>3</v>
      </c>
      <c r="H819">
        <v>5</v>
      </c>
      <c r="I819"/>
      <c r="J819">
        <v>115655587.56</v>
      </c>
      <c r="K819">
        <v>43083</v>
      </c>
      <c r="L819">
        <f t="shared" si="12"/>
        <v>43173</v>
      </c>
    </row>
    <row r="820" spans="1:12" s="1" customFormat="1" x14ac:dyDescent="0.25">
      <c r="A820" t="s">
        <v>1394</v>
      </c>
      <c r="B820" t="s">
        <v>1227</v>
      </c>
      <c r="C820" t="s">
        <v>1364</v>
      </c>
      <c r="D820" t="s">
        <v>10</v>
      </c>
      <c r="E820">
        <v>2</v>
      </c>
      <c r="F820">
        <v>3</v>
      </c>
      <c r="G820">
        <v>3</v>
      </c>
      <c r="H820">
        <v>5</v>
      </c>
      <c r="I820"/>
      <c r="J820">
        <v>50493504.159999996</v>
      </c>
      <c r="K820">
        <v>43083</v>
      </c>
      <c r="L820">
        <f t="shared" si="12"/>
        <v>43173</v>
      </c>
    </row>
    <row r="821" spans="1:12" s="1" customFormat="1" x14ac:dyDescent="0.25">
      <c r="A821" t="s">
        <v>622</v>
      </c>
      <c r="B821" t="s">
        <v>1492</v>
      </c>
      <c r="C821" t="s">
        <v>1493</v>
      </c>
      <c r="D821" t="s">
        <v>10</v>
      </c>
      <c r="E821">
        <v>2</v>
      </c>
      <c r="F821">
        <v>3</v>
      </c>
      <c r="G821">
        <v>3</v>
      </c>
      <c r="H821">
        <v>5</v>
      </c>
      <c r="I821"/>
      <c r="J821">
        <v>2128400</v>
      </c>
      <c r="K821">
        <v>43098</v>
      </c>
      <c r="L821">
        <f t="shared" si="12"/>
        <v>43188</v>
      </c>
    </row>
    <row r="822" spans="1:12" s="1" customFormat="1" x14ac:dyDescent="0.25">
      <c r="A822" t="s">
        <v>1443</v>
      </c>
      <c r="B822" t="s">
        <v>1442</v>
      </c>
      <c r="C822" t="s">
        <v>1444</v>
      </c>
      <c r="D822"/>
      <c r="E822"/>
      <c r="F822"/>
      <c r="G822"/>
      <c r="H822"/>
      <c r="I822"/>
      <c r="J822">
        <v>89716677</v>
      </c>
      <c r="K822">
        <v>43087</v>
      </c>
      <c r="L822">
        <f t="shared" si="12"/>
        <v>43177</v>
      </c>
    </row>
    <row r="823" spans="1:12" s="3" customFormat="1" x14ac:dyDescent="0.25">
      <c r="A823" t="s">
        <v>1182</v>
      </c>
      <c r="B823" t="s">
        <v>1183</v>
      </c>
      <c r="C823" t="s">
        <v>1184</v>
      </c>
      <c r="D823" t="s">
        <v>10</v>
      </c>
      <c r="E823">
        <v>2</v>
      </c>
      <c r="F823">
        <v>3</v>
      </c>
      <c r="G823">
        <v>3</v>
      </c>
      <c r="H823">
        <v>5</v>
      </c>
      <c r="I823"/>
      <c r="J823">
        <v>683681.79</v>
      </c>
      <c r="K823"/>
      <c r="L823">
        <f t="shared" si="12"/>
        <v>90</v>
      </c>
    </row>
    <row r="824" spans="1:12" x14ac:dyDescent="0.25">
      <c r="B824" t="s">
        <v>217</v>
      </c>
      <c r="D824" t="s">
        <v>4</v>
      </c>
      <c r="E824">
        <v>2</v>
      </c>
      <c r="F824">
        <v>3</v>
      </c>
      <c r="G824">
        <v>5</v>
      </c>
      <c r="H824">
        <v>2</v>
      </c>
      <c r="J824">
        <f>SUM(J825:J825)</f>
        <v>297500.42</v>
      </c>
    </row>
    <row r="825" spans="1:12" x14ac:dyDescent="0.25">
      <c r="A825" t="s">
        <v>718</v>
      </c>
      <c r="B825" t="s">
        <v>93</v>
      </c>
      <c r="C825" t="s">
        <v>654</v>
      </c>
      <c r="D825" t="s">
        <v>10</v>
      </c>
      <c r="E825">
        <v>2</v>
      </c>
      <c r="F825">
        <v>3</v>
      </c>
      <c r="G825">
        <v>5</v>
      </c>
      <c r="H825">
        <v>2</v>
      </c>
      <c r="J825">
        <v>297500.42</v>
      </c>
      <c r="K825">
        <v>42695</v>
      </c>
      <c r="L825">
        <f t="shared" si="12"/>
        <v>42785</v>
      </c>
    </row>
    <row r="826" spans="1:12" x14ac:dyDescent="0.25">
      <c r="B826" t="s">
        <v>1233</v>
      </c>
      <c r="D826" t="s">
        <v>4</v>
      </c>
      <c r="E826">
        <v>2</v>
      </c>
      <c r="F826">
        <v>3</v>
      </c>
      <c r="G826">
        <v>5</v>
      </c>
      <c r="H826">
        <v>3</v>
      </c>
      <c r="J826">
        <f>SUM(J827:J829)</f>
        <v>1642319.28</v>
      </c>
    </row>
    <row r="827" spans="1:12" s="1" customFormat="1" x14ac:dyDescent="0.25">
      <c r="A827" t="s">
        <v>1108</v>
      </c>
      <c r="B827" t="s">
        <v>409</v>
      </c>
      <c r="C827" t="s">
        <v>1092</v>
      </c>
      <c r="D827" t="s">
        <v>10</v>
      </c>
      <c r="E827" t="s">
        <v>13</v>
      </c>
      <c r="F827" t="s">
        <v>30</v>
      </c>
      <c r="G827" t="s">
        <v>32</v>
      </c>
      <c r="H827">
        <v>3</v>
      </c>
      <c r="I827"/>
      <c r="J827">
        <v>650859.68000000005</v>
      </c>
      <c r="K827">
        <v>43039</v>
      </c>
      <c r="L827">
        <f t="shared" si="12"/>
        <v>43129</v>
      </c>
    </row>
    <row r="828" spans="1:12" s="1" customFormat="1" x14ac:dyDescent="0.25">
      <c r="A828" t="s">
        <v>1398</v>
      </c>
      <c r="B828" t="s">
        <v>409</v>
      </c>
      <c r="C828" t="s">
        <v>1092</v>
      </c>
      <c r="D828" t="s">
        <v>10</v>
      </c>
      <c r="E828" t="s">
        <v>13</v>
      </c>
      <c r="F828" t="s">
        <v>30</v>
      </c>
      <c r="G828" t="s">
        <v>32</v>
      </c>
      <c r="H828">
        <v>3</v>
      </c>
      <c r="I828"/>
      <c r="J828">
        <v>758763.6</v>
      </c>
      <c r="K828">
        <v>43087</v>
      </c>
      <c r="L828">
        <f t="shared" si="12"/>
        <v>43177</v>
      </c>
    </row>
    <row r="829" spans="1:12" s="6" customFormat="1" x14ac:dyDescent="0.25">
      <c r="A829" t="s">
        <v>1357</v>
      </c>
      <c r="B829" t="s">
        <v>409</v>
      </c>
      <c r="C829" t="s">
        <v>1092</v>
      </c>
      <c r="D829" t="s">
        <v>10</v>
      </c>
      <c r="E829" t="s">
        <v>13</v>
      </c>
      <c r="F829" t="s">
        <v>30</v>
      </c>
      <c r="G829" t="s">
        <v>32</v>
      </c>
      <c r="H829">
        <v>3</v>
      </c>
      <c r="I829"/>
      <c r="J829">
        <v>232696</v>
      </c>
      <c r="K829">
        <v>43081</v>
      </c>
      <c r="L829">
        <f t="shared" si="12"/>
        <v>43171</v>
      </c>
    </row>
    <row r="830" spans="1:12" x14ac:dyDescent="0.25">
      <c r="B830" t="s">
        <v>218</v>
      </c>
      <c r="D830" t="s">
        <v>4</v>
      </c>
      <c r="E830">
        <v>2</v>
      </c>
      <c r="F830">
        <v>3</v>
      </c>
      <c r="G830">
        <v>5</v>
      </c>
      <c r="H830">
        <v>4</v>
      </c>
      <c r="J830">
        <f>SUM(J831:J831)</f>
        <v>134048</v>
      </c>
    </row>
    <row r="831" spans="1:12" s="1" customFormat="1" x14ac:dyDescent="0.25">
      <c r="A831" t="s">
        <v>1399</v>
      </c>
      <c r="B831" t="s">
        <v>400</v>
      </c>
      <c r="C831" t="s">
        <v>1400</v>
      </c>
      <c r="D831" t="s">
        <v>10</v>
      </c>
      <c r="E831">
        <v>2</v>
      </c>
      <c r="F831">
        <v>3</v>
      </c>
      <c r="G831">
        <v>5</v>
      </c>
      <c r="H831">
        <v>4</v>
      </c>
      <c r="I831"/>
      <c r="J831">
        <v>134048</v>
      </c>
      <c r="K831">
        <v>43098</v>
      </c>
      <c r="L831">
        <f t="shared" si="12"/>
        <v>43188</v>
      </c>
    </row>
    <row r="832" spans="1:12" x14ac:dyDescent="0.25">
      <c r="B832" t="s">
        <v>219</v>
      </c>
      <c r="D832" t="s">
        <v>4</v>
      </c>
      <c r="E832">
        <v>2</v>
      </c>
      <c r="F832">
        <v>3</v>
      </c>
      <c r="G832">
        <v>5</v>
      </c>
      <c r="H832">
        <v>5</v>
      </c>
      <c r="J832">
        <f>SUM(J833:J841)</f>
        <v>42515537.79999999</v>
      </c>
    </row>
    <row r="833" spans="1:12" x14ac:dyDescent="0.25">
      <c r="A833" t="s">
        <v>1109</v>
      </c>
      <c r="B833" t="s">
        <v>349</v>
      </c>
      <c r="D833" t="s">
        <v>10</v>
      </c>
      <c r="E833">
        <v>2</v>
      </c>
      <c r="F833">
        <v>3</v>
      </c>
      <c r="G833">
        <v>5</v>
      </c>
      <c r="H833">
        <v>5</v>
      </c>
      <c r="J833">
        <v>710194.8</v>
      </c>
      <c r="L833">
        <f t="shared" si="12"/>
        <v>90</v>
      </c>
    </row>
    <row r="834" spans="1:12" x14ac:dyDescent="0.25">
      <c r="A834" t="s">
        <v>303</v>
      </c>
      <c r="B834" t="s">
        <v>302</v>
      </c>
      <c r="D834" t="s">
        <v>10</v>
      </c>
      <c r="E834" t="s">
        <v>13</v>
      </c>
      <c r="F834" t="s">
        <v>30</v>
      </c>
      <c r="G834" t="s">
        <v>32</v>
      </c>
      <c r="H834" t="s">
        <v>32</v>
      </c>
      <c r="I834" t="s">
        <v>11</v>
      </c>
      <c r="J834">
        <v>7551.97</v>
      </c>
      <c r="K834">
        <v>41704</v>
      </c>
      <c r="L834">
        <f t="shared" si="12"/>
        <v>41794</v>
      </c>
    </row>
    <row r="835" spans="1:12" x14ac:dyDescent="0.25">
      <c r="A835" t="s">
        <v>1214</v>
      </c>
      <c r="B835" t="s">
        <v>349</v>
      </c>
      <c r="C835" t="s">
        <v>1213</v>
      </c>
      <c r="D835" t="s">
        <v>10</v>
      </c>
      <c r="E835" t="s">
        <v>13</v>
      </c>
      <c r="F835" t="s">
        <v>30</v>
      </c>
      <c r="G835" t="s">
        <v>32</v>
      </c>
      <c r="H835" t="s">
        <v>32</v>
      </c>
      <c r="I835" t="s">
        <v>11</v>
      </c>
      <c r="J835">
        <v>2352094</v>
      </c>
      <c r="K835">
        <v>43038</v>
      </c>
      <c r="L835">
        <f t="shared" si="12"/>
        <v>43128</v>
      </c>
    </row>
    <row r="836" spans="1:12" x14ac:dyDescent="0.25">
      <c r="A836" t="s">
        <v>1261</v>
      </c>
      <c r="B836" t="s">
        <v>1262</v>
      </c>
      <c r="C836" t="s">
        <v>1263</v>
      </c>
      <c r="D836" t="s">
        <v>10</v>
      </c>
      <c r="E836" t="s">
        <v>13</v>
      </c>
      <c r="F836" t="s">
        <v>30</v>
      </c>
      <c r="G836" t="s">
        <v>32</v>
      </c>
      <c r="H836" t="s">
        <v>32</v>
      </c>
      <c r="I836" t="s">
        <v>11</v>
      </c>
      <c r="J836">
        <v>15686398.460000001</v>
      </c>
      <c r="K836">
        <v>43053</v>
      </c>
      <c r="L836">
        <f t="shared" ref="L836:L898" si="13">+K836+90</f>
        <v>43143</v>
      </c>
    </row>
    <row r="837" spans="1:12" x14ac:dyDescent="0.25">
      <c r="A837" t="s">
        <v>1219</v>
      </c>
      <c r="B837" t="s">
        <v>349</v>
      </c>
      <c r="C837" t="s">
        <v>1213</v>
      </c>
      <c r="D837" t="s">
        <v>10</v>
      </c>
      <c r="E837" t="s">
        <v>13</v>
      </c>
      <c r="F837" t="s">
        <v>30</v>
      </c>
      <c r="G837" t="s">
        <v>32</v>
      </c>
      <c r="H837" t="s">
        <v>32</v>
      </c>
      <c r="I837" t="s">
        <v>11</v>
      </c>
      <c r="J837">
        <v>9408376</v>
      </c>
      <c r="L837">
        <f t="shared" si="13"/>
        <v>90</v>
      </c>
    </row>
    <row r="838" spans="1:12" x14ac:dyDescent="0.25">
      <c r="A838" t="s">
        <v>624</v>
      </c>
      <c r="B838" t="s">
        <v>1264</v>
      </c>
      <c r="C838" t="s">
        <v>1263</v>
      </c>
      <c r="D838" t="s">
        <v>10</v>
      </c>
      <c r="E838" t="s">
        <v>13</v>
      </c>
      <c r="F838" t="s">
        <v>30</v>
      </c>
      <c r="G838" t="s">
        <v>32</v>
      </c>
      <c r="H838" t="s">
        <v>32</v>
      </c>
      <c r="I838" t="s">
        <v>11</v>
      </c>
      <c r="J838">
        <v>12117600.289999999</v>
      </c>
      <c r="K838">
        <v>43053</v>
      </c>
      <c r="L838">
        <f t="shared" si="13"/>
        <v>43143</v>
      </c>
    </row>
    <row r="839" spans="1:12" x14ac:dyDescent="0.25">
      <c r="A839" t="s">
        <v>1190</v>
      </c>
      <c r="B839" t="s">
        <v>1191</v>
      </c>
      <c r="C839" t="s">
        <v>1192</v>
      </c>
      <c r="D839" t="s">
        <v>10</v>
      </c>
      <c r="E839" t="s">
        <v>13</v>
      </c>
      <c r="F839" t="s">
        <v>30</v>
      </c>
      <c r="G839" t="s">
        <v>32</v>
      </c>
      <c r="H839" t="s">
        <v>32</v>
      </c>
      <c r="I839" t="s">
        <v>11</v>
      </c>
      <c r="J839">
        <v>1357042.48</v>
      </c>
      <c r="K839">
        <v>43041</v>
      </c>
      <c r="L839">
        <f t="shared" si="13"/>
        <v>43131</v>
      </c>
    </row>
    <row r="840" spans="1:12" x14ac:dyDescent="0.25">
      <c r="A840" t="s">
        <v>485</v>
      </c>
      <c r="B840" t="s">
        <v>1495</v>
      </c>
      <c r="C840" t="s">
        <v>486</v>
      </c>
      <c r="D840" t="s">
        <v>10</v>
      </c>
      <c r="E840" t="s">
        <v>13</v>
      </c>
      <c r="F840" t="s">
        <v>30</v>
      </c>
      <c r="G840" t="s">
        <v>32</v>
      </c>
      <c r="H840" t="s">
        <v>32</v>
      </c>
      <c r="I840" t="s">
        <v>11</v>
      </c>
      <c r="J840">
        <v>865294</v>
      </c>
      <c r="K840">
        <v>42996</v>
      </c>
      <c r="L840">
        <f t="shared" si="13"/>
        <v>43086</v>
      </c>
    </row>
    <row r="841" spans="1:12" x14ac:dyDescent="0.25">
      <c r="A841" t="s">
        <v>920</v>
      </c>
      <c r="B841" t="s">
        <v>204</v>
      </c>
      <c r="D841" t="s">
        <v>10</v>
      </c>
      <c r="E841">
        <v>2</v>
      </c>
      <c r="F841">
        <v>3</v>
      </c>
      <c r="G841">
        <v>5</v>
      </c>
      <c r="H841">
        <v>5</v>
      </c>
      <c r="J841">
        <v>10985.8</v>
      </c>
      <c r="K841">
        <v>42458</v>
      </c>
      <c r="L841">
        <f t="shared" si="13"/>
        <v>42548</v>
      </c>
    </row>
    <row r="842" spans="1:12" x14ac:dyDescent="0.25">
      <c r="B842" t="s">
        <v>220</v>
      </c>
      <c r="D842" t="s">
        <v>4</v>
      </c>
      <c r="E842">
        <v>2</v>
      </c>
      <c r="F842">
        <v>3</v>
      </c>
      <c r="G842">
        <v>6</v>
      </c>
      <c r="H842">
        <v>2</v>
      </c>
      <c r="I842">
        <v>0</v>
      </c>
      <c r="J842">
        <f>SUM(J843:J844)</f>
        <v>44029.08</v>
      </c>
    </row>
    <row r="843" spans="1:12" ht="48.75" customHeight="1" x14ac:dyDescent="0.25">
      <c r="A843" t="s">
        <v>303</v>
      </c>
      <c r="B843" t="s">
        <v>302</v>
      </c>
      <c r="D843" t="s">
        <v>10</v>
      </c>
      <c r="E843">
        <v>2</v>
      </c>
      <c r="F843">
        <v>3</v>
      </c>
      <c r="G843">
        <v>6</v>
      </c>
      <c r="H843">
        <v>2</v>
      </c>
      <c r="J843">
        <v>2729.08</v>
      </c>
      <c r="K843">
        <v>41704</v>
      </c>
      <c r="L843">
        <f t="shared" si="13"/>
        <v>41794</v>
      </c>
    </row>
    <row r="844" spans="1:12" x14ac:dyDescent="0.25">
      <c r="A844" t="s">
        <v>971</v>
      </c>
      <c r="B844" t="s">
        <v>202</v>
      </c>
      <c r="D844" t="s">
        <v>10</v>
      </c>
      <c r="E844">
        <v>2</v>
      </c>
      <c r="F844">
        <v>3</v>
      </c>
      <c r="G844">
        <v>6</v>
      </c>
      <c r="H844">
        <v>2</v>
      </c>
      <c r="J844">
        <f>35000*1.18</f>
        <v>41300</v>
      </c>
      <c r="K844">
        <v>42494</v>
      </c>
      <c r="L844">
        <f t="shared" si="13"/>
        <v>42584</v>
      </c>
    </row>
    <row r="845" spans="1:12" x14ac:dyDescent="0.25">
      <c r="B845" t="s">
        <v>221</v>
      </c>
      <c r="D845" t="s">
        <v>4</v>
      </c>
      <c r="E845">
        <v>2</v>
      </c>
      <c r="F845">
        <v>3</v>
      </c>
      <c r="G845">
        <v>6</v>
      </c>
      <c r="H845">
        <v>3</v>
      </c>
      <c r="I845" t="s">
        <v>11</v>
      </c>
      <c r="J845">
        <f>SUM(J846:J846)</f>
        <v>327345.78000000003</v>
      </c>
    </row>
    <row r="846" spans="1:12" ht="52.5" customHeight="1" x14ac:dyDescent="0.25">
      <c r="A846" t="s">
        <v>303</v>
      </c>
      <c r="B846" t="s">
        <v>302</v>
      </c>
      <c r="D846" t="s">
        <v>10</v>
      </c>
      <c r="E846" t="s">
        <v>13</v>
      </c>
      <c r="F846" t="s">
        <v>30</v>
      </c>
      <c r="G846" t="s">
        <v>33</v>
      </c>
      <c r="H846" t="s">
        <v>30</v>
      </c>
      <c r="I846" t="s">
        <v>11</v>
      </c>
      <c r="J846">
        <v>327345.78000000003</v>
      </c>
      <c r="K846">
        <v>41704</v>
      </c>
      <c r="L846">
        <f t="shared" si="13"/>
        <v>41794</v>
      </c>
    </row>
    <row r="847" spans="1:12" x14ac:dyDescent="0.25">
      <c r="B847" t="s">
        <v>222</v>
      </c>
      <c r="D847" t="s">
        <v>4</v>
      </c>
      <c r="E847">
        <v>2</v>
      </c>
      <c r="F847">
        <v>3</v>
      </c>
      <c r="G847">
        <v>6</v>
      </c>
      <c r="H847">
        <v>3</v>
      </c>
      <c r="I847">
        <v>3</v>
      </c>
      <c r="J847">
        <f>SUM(J848:J850)</f>
        <v>124094.7</v>
      </c>
    </row>
    <row r="848" spans="1:12" x14ac:dyDescent="0.25">
      <c r="A848" t="s">
        <v>1312</v>
      </c>
      <c r="B848" t="s">
        <v>223</v>
      </c>
      <c r="D848" t="s">
        <v>10</v>
      </c>
      <c r="E848">
        <v>2</v>
      </c>
      <c r="F848">
        <v>3</v>
      </c>
      <c r="G848">
        <v>6</v>
      </c>
      <c r="H848">
        <v>3</v>
      </c>
      <c r="I848">
        <v>3</v>
      </c>
      <c r="J848">
        <v>24030.7</v>
      </c>
      <c r="K848">
        <v>42629</v>
      </c>
      <c r="L848">
        <f t="shared" si="13"/>
        <v>42719</v>
      </c>
    </row>
    <row r="849" spans="1:12" x14ac:dyDescent="0.25">
      <c r="A849" t="s">
        <v>971</v>
      </c>
      <c r="B849" t="s">
        <v>202</v>
      </c>
      <c r="D849" t="s">
        <v>10</v>
      </c>
      <c r="E849">
        <v>2</v>
      </c>
      <c r="F849">
        <v>3</v>
      </c>
      <c r="G849">
        <v>6</v>
      </c>
      <c r="H849">
        <v>3</v>
      </c>
      <c r="I849">
        <v>3</v>
      </c>
      <c r="J849">
        <f>3500*1.18</f>
        <v>4130</v>
      </c>
      <c r="K849">
        <v>42494</v>
      </c>
      <c r="L849">
        <f t="shared" si="13"/>
        <v>42584</v>
      </c>
    </row>
    <row r="850" spans="1:12" x14ac:dyDescent="0.25">
      <c r="A850" t="s">
        <v>716</v>
      </c>
      <c r="B850" t="s">
        <v>213</v>
      </c>
      <c r="C850" t="s">
        <v>717</v>
      </c>
      <c r="D850" t="s">
        <v>10</v>
      </c>
      <c r="E850">
        <v>2</v>
      </c>
      <c r="F850">
        <v>3</v>
      </c>
      <c r="G850">
        <v>6</v>
      </c>
      <c r="H850">
        <v>3</v>
      </c>
      <c r="I850">
        <v>3</v>
      </c>
      <c r="J850">
        <f>81300*1.18</f>
        <v>95934</v>
      </c>
      <c r="K850">
        <v>42759</v>
      </c>
      <c r="L850">
        <f t="shared" si="13"/>
        <v>42849</v>
      </c>
    </row>
    <row r="851" spans="1:12" x14ac:dyDescent="0.25">
      <c r="B851" t="s">
        <v>315</v>
      </c>
      <c r="D851" t="s">
        <v>4</v>
      </c>
      <c r="E851" t="s">
        <v>13</v>
      </c>
      <c r="F851" t="s">
        <v>30</v>
      </c>
      <c r="G851" t="s">
        <v>33</v>
      </c>
      <c r="H851" t="s">
        <v>30</v>
      </c>
      <c r="I851" t="s">
        <v>31</v>
      </c>
      <c r="J851">
        <f>SUM(J852:J852)</f>
        <v>16493.830000000002</v>
      </c>
    </row>
    <row r="852" spans="1:12" x14ac:dyDescent="0.25">
      <c r="A852" t="s">
        <v>303</v>
      </c>
      <c r="B852" t="s">
        <v>302</v>
      </c>
      <c r="D852" t="s">
        <v>10</v>
      </c>
      <c r="E852">
        <v>2</v>
      </c>
      <c r="F852">
        <v>3</v>
      </c>
      <c r="G852">
        <v>6</v>
      </c>
      <c r="H852">
        <v>3</v>
      </c>
      <c r="I852">
        <v>4</v>
      </c>
      <c r="J852">
        <v>16493.830000000002</v>
      </c>
      <c r="K852">
        <v>41704</v>
      </c>
      <c r="L852">
        <f t="shared" si="13"/>
        <v>41794</v>
      </c>
    </row>
    <row r="853" spans="1:12" x14ac:dyDescent="0.25">
      <c r="B853" t="s">
        <v>316</v>
      </c>
      <c r="D853" t="s">
        <v>4</v>
      </c>
      <c r="E853">
        <v>2</v>
      </c>
      <c r="F853">
        <v>3</v>
      </c>
      <c r="G853">
        <v>6</v>
      </c>
      <c r="H853">
        <v>3</v>
      </c>
      <c r="I853">
        <v>5</v>
      </c>
      <c r="J853">
        <f>SUM(J854:J854)</f>
        <v>286311.33</v>
      </c>
    </row>
    <row r="854" spans="1:12" x14ac:dyDescent="0.25">
      <c r="A854" t="s">
        <v>303</v>
      </c>
      <c r="B854" t="s">
        <v>302</v>
      </c>
      <c r="D854" t="s">
        <v>10</v>
      </c>
      <c r="E854" t="s">
        <v>13</v>
      </c>
      <c r="F854" t="s">
        <v>30</v>
      </c>
      <c r="G854" t="s">
        <v>33</v>
      </c>
      <c r="H854" t="s">
        <v>30</v>
      </c>
      <c r="I854" t="s">
        <v>32</v>
      </c>
      <c r="J854">
        <f>9926.03+276385.3</f>
        <v>286311.33</v>
      </c>
      <c r="K854">
        <v>41704</v>
      </c>
      <c r="L854">
        <f t="shared" si="13"/>
        <v>41794</v>
      </c>
    </row>
    <row r="855" spans="1:12" x14ac:dyDescent="0.25">
      <c r="B855" t="s">
        <v>224</v>
      </c>
      <c r="D855" t="s">
        <v>4</v>
      </c>
      <c r="E855" t="s">
        <v>13</v>
      </c>
      <c r="F855" t="s">
        <v>30</v>
      </c>
      <c r="G855" t="s">
        <v>33</v>
      </c>
      <c r="H855" t="s">
        <v>30</v>
      </c>
      <c r="I855" t="s">
        <v>33</v>
      </c>
      <c r="J855">
        <f>SUM(J856:J856)</f>
        <v>21143.27</v>
      </c>
    </row>
    <row r="856" spans="1:12" x14ac:dyDescent="0.25">
      <c r="A856" t="s">
        <v>303</v>
      </c>
      <c r="B856" t="s">
        <v>302</v>
      </c>
      <c r="D856" t="s">
        <v>10</v>
      </c>
      <c r="E856">
        <v>2</v>
      </c>
      <c r="F856">
        <v>3</v>
      </c>
      <c r="G856">
        <v>6</v>
      </c>
      <c r="H856">
        <v>3</v>
      </c>
      <c r="I856">
        <v>6</v>
      </c>
      <c r="J856">
        <v>21143.27</v>
      </c>
      <c r="K856">
        <v>41704</v>
      </c>
      <c r="L856">
        <f t="shared" si="13"/>
        <v>41794</v>
      </c>
    </row>
    <row r="857" spans="1:12" x14ac:dyDescent="0.25">
      <c r="B857" t="s">
        <v>317</v>
      </c>
      <c r="D857" t="s">
        <v>4</v>
      </c>
      <c r="E857">
        <v>2</v>
      </c>
      <c r="F857">
        <v>3</v>
      </c>
      <c r="G857">
        <v>6</v>
      </c>
      <c r="H857">
        <v>4</v>
      </c>
      <c r="I857">
        <v>4</v>
      </c>
      <c r="J857">
        <f>SUM(J858:J858)</f>
        <v>375155.06</v>
      </c>
    </row>
    <row r="858" spans="1:12" x14ac:dyDescent="0.25">
      <c r="A858" t="s">
        <v>303</v>
      </c>
      <c r="B858" t="s">
        <v>302</v>
      </c>
      <c r="D858" t="s">
        <v>10</v>
      </c>
      <c r="E858">
        <v>2</v>
      </c>
      <c r="F858">
        <v>3</v>
      </c>
      <c r="G858">
        <v>6</v>
      </c>
      <c r="H858">
        <v>4</v>
      </c>
      <c r="I858">
        <v>4</v>
      </c>
      <c r="J858">
        <f>280243.2+94911.86</f>
        <v>375155.06</v>
      </c>
      <c r="K858">
        <v>41704</v>
      </c>
      <c r="L858">
        <f t="shared" si="13"/>
        <v>41794</v>
      </c>
    </row>
    <row r="859" spans="1:12" x14ac:dyDescent="0.25">
      <c r="B859" t="s">
        <v>225</v>
      </c>
      <c r="D859" t="s">
        <v>4</v>
      </c>
      <c r="E859">
        <v>2</v>
      </c>
      <c r="F859">
        <v>3</v>
      </c>
      <c r="G859">
        <v>7</v>
      </c>
      <c r="H859">
        <v>1</v>
      </c>
      <c r="I859">
        <v>1</v>
      </c>
      <c r="J859">
        <f>SUM(J860:J864)</f>
        <v>8138140</v>
      </c>
    </row>
    <row r="860" spans="1:12" s="1" customFormat="1" x14ac:dyDescent="0.25">
      <c r="A860" t="s">
        <v>1022</v>
      </c>
      <c r="B860" t="s">
        <v>0</v>
      </c>
      <c r="C860" t="s">
        <v>1023</v>
      </c>
      <c r="D860" t="s">
        <v>10</v>
      </c>
      <c r="E860">
        <v>2</v>
      </c>
      <c r="F860">
        <v>3</v>
      </c>
      <c r="G860">
        <v>7</v>
      </c>
      <c r="H860">
        <v>1</v>
      </c>
      <c r="I860">
        <v>1</v>
      </c>
      <c r="J860">
        <v>1073600</v>
      </c>
      <c r="K860">
        <v>41934</v>
      </c>
      <c r="L860">
        <f t="shared" si="13"/>
        <v>42024</v>
      </c>
    </row>
    <row r="861" spans="1:12" s="1" customFormat="1" x14ac:dyDescent="0.25">
      <c r="A861" t="s">
        <v>1224</v>
      </c>
      <c r="B861" t="s">
        <v>1225</v>
      </c>
      <c r="C861" t="s">
        <v>1187</v>
      </c>
      <c r="D861" t="s">
        <v>10</v>
      </c>
      <c r="E861">
        <v>2</v>
      </c>
      <c r="F861">
        <v>3</v>
      </c>
      <c r="G861">
        <v>7</v>
      </c>
      <c r="H861">
        <v>1</v>
      </c>
      <c r="I861">
        <v>1</v>
      </c>
      <c r="J861">
        <v>2422500</v>
      </c>
      <c r="K861">
        <v>43039</v>
      </c>
      <c r="L861">
        <f t="shared" si="13"/>
        <v>43129</v>
      </c>
    </row>
    <row r="862" spans="1:12" s="1" customFormat="1" x14ac:dyDescent="0.25">
      <c r="A862" t="s">
        <v>1519</v>
      </c>
      <c r="B862" t="s">
        <v>1520</v>
      </c>
      <c r="C862" t="s">
        <v>1187</v>
      </c>
      <c r="D862" t="s">
        <v>10</v>
      </c>
      <c r="E862">
        <v>2</v>
      </c>
      <c r="F862">
        <v>3</v>
      </c>
      <c r="G862">
        <v>7</v>
      </c>
      <c r="H862">
        <v>1</v>
      </c>
      <c r="I862">
        <v>1</v>
      </c>
      <c r="J862">
        <v>2500000</v>
      </c>
      <c r="K862">
        <v>43098</v>
      </c>
      <c r="L862">
        <f t="shared" si="13"/>
        <v>43188</v>
      </c>
    </row>
    <row r="863" spans="1:12" s="1" customFormat="1" x14ac:dyDescent="0.25">
      <c r="A863" t="s">
        <v>1531</v>
      </c>
      <c r="B863" t="s">
        <v>1532</v>
      </c>
      <c r="C863" t="s">
        <v>1187</v>
      </c>
      <c r="D863" t="s">
        <v>10</v>
      </c>
      <c r="E863">
        <v>2</v>
      </c>
      <c r="F863">
        <v>3</v>
      </c>
      <c r="G863">
        <v>7</v>
      </c>
      <c r="H863">
        <v>1</v>
      </c>
      <c r="I863">
        <v>1</v>
      </c>
      <c r="J863">
        <v>2000000</v>
      </c>
      <c r="K863"/>
      <c r="L863">
        <f t="shared" si="13"/>
        <v>90</v>
      </c>
    </row>
    <row r="864" spans="1:12" s="5" customFormat="1" x14ac:dyDescent="0.25">
      <c r="A864" t="s">
        <v>973</v>
      </c>
      <c r="B864" t="s">
        <v>34</v>
      </c>
      <c r="C864" t="s">
        <v>1187</v>
      </c>
      <c r="D864" t="s">
        <v>10</v>
      </c>
      <c r="E864">
        <v>2</v>
      </c>
      <c r="F864">
        <v>3</v>
      </c>
      <c r="G864">
        <v>7</v>
      </c>
      <c r="H864">
        <v>1</v>
      </c>
      <c r="I864">
        <v>1</v>
      </c>
      <c r="J864">
        <v>142040</v>
      </c>
      <c r="K864">
        <v>42607</v>
      </c>
      <c r="L864">
        <f t="shared" si="13"/>
        <v>42697</v>
      </c>
    </row>
    <row r="865" spans="1:12" x14ac:dyDescent="0.25">
      <c r="B865" t="s">
        <v>226</v>
      </c>
      <c r="D865" t="s">
        <v>4</v>
      </c>
      <c r="E865" t="s">
        <v>13</v>
      </c>
      <c r="F865" t="s">
        <v>30</v>
      </c>
      <c r="G865" t="s">
        <v>18</v>
      </c>
      <c r="H865" t="s">
        <v>11</v>
      </c>
      <c r="I865" t="s">
        <v>13</v>
      </c>
      <c r="J865">
        <f>SUM(J866:J866)</f>
        <v>152430.97</v>
      </c>
    </row>
    <row r="866" spans="1:12" s="3" customFormat="1" x14ac:dyDescent="0.25">
      <c r="A866" t="s">
        <v>1132</v>
      </c>
      <c r="B866" t="s">
        <v>379</v>
      </c>
      <c r="C866"/>
      <c r="D866" t="s">
        <v>10</v>
      </c>
      <c r="E866">
        <v>2</v>
      </c>
      <c r="F866">
        <v>3</v>
      </c>
      <c r="G866">
        <v>7</v>
      </c>
      <c r="H866">
        <v>1</v>
      </c>
      <c r="I866">
        <v>2</v>
      </c>
      <c r="J866">
        <v>152430.97</v>
      </c>
      <c r="K866">
        <v>42898</v>
      </c>
      <c r="L866">
        <f t="shared" si="13"/>
        <v>42988</v>
      </c>
    </row>
    <row r="867" spans="1:12" x14ac:dyDescent="0.25">
      <c r="B867" t="s">
        <v>227</v>
      </c>
      <c r="D867" t="s">
        <v>4</v>
      </c>
      <c r="E867">
        <v>2</v>
      </c>
      <c r="F867">
        <v>3</v>
      </c>
      <c r="G867">
        <v>7</v>
      </c>
      <c r="H867">
        <v>1</v>
      </c>
      <c r="I867">
        <v>5</v>
      </c>
      <c r="J867">
        <f>SUM(J868:J869)</f>
        <v>318320</v>
      </c>
    </row>
    <row r="868" spans="1:12" x14ac:dyDescent="0.25">
      <c r="A868" t="s">
        <v>817</v>
      </c>
      <c r="B868" t="s">
        <v>34</v>
      </c>
      <c r="D868" t="s">
        <v>10</v>
      </c>
      <c r="E868">
        <v>2</v>
      </c>
      <c r="F868">
        <v>3</v>
      </c>
      <c r="G868">
        <v>7</v>
      </c>
      <c r="H868">
        <v>1</v>
      </c>
      <c r="I868">
        <v>5</v>
      </c>
      <c r="J868">
        <v>176120</v>
      </c>
      <c r="K868">
        <v>42606</v>
      </c>
      <c r="L868">
        <f t="shared" si="13"/>
        <v>42696</v>
      </c>
    </row>
    <row r="869" spans="1:12" x14ac:dyDescent="0.25">
      <c r="A869" t="s">
        <v>818</v>
      </c>
      <c r="B869" t="s">
        <v>34</v>
      </c>
      <c r="D869" t="s">
        <v>10</v>
      </c>
      <c r="E869">
        <v>2</v>
      </c>
      <c r="F869">
        <v>3</v>
      </c>
      <c r="G869">
        <v>7</v>
      </c>
      <c r="H869">
        <v>1</v>
      </c>
      <c r="I869">
        <v>5</v>
      </c>
      <c r="J869">
        <v>142200</v>
      </c>
      <c r="K869">
        <v>42608</v>
      </c>
      <c r="L869">
        <f t="shared" si="13"/>
        <v>42698</v>
      </c>
    </row>
    <row r="870" spans="1:12" x14ac:dyDescent="0.25">
      <c r="B870" t="s">
        <v>228</v>
      </c>
      <c r="D870" t="s">
        <v>4</v>
      </c>
      <c r="E870">
        <v>2</v>
      </c>
      <c r="F870">
        <v>3</v>
      </c>
      <c r="G870">
        <v>7</v>
      </c>
      <c r="H870">
        <v>2</v>
      </c>
      <c r="I870">
        <v>5</v>
      </c>
      <c r="J870">
        <f>SUM(J871:J872)</f>
        <v>785772.75</v>
      </c>
    </row>
    <row r="871" spans="1:12" x14ac:dyDescent="0.25">
      <c r="A871" t="s">
        <v>303</v>
      </c>
      <c r="B871" t="s">
        <v>302</v>
      </c>
      <c r="D871" t="s">
        <v>10</v>
      </c>
      <c r="E871">
        <v>2</v>
      </c>
      <c r="F871">
        <v>3</v>
      </c>
      <c r="G871">
        <v>7</v>
      </c>
      <c r="H871">
        <v>2</v>
      </c>
      <c r="I871">
        <v>5</v>
      </c>
      <c r="J871">
        <v>156832.75</v>
      </c>
      <c r="K871">
        <v>41704</v>
      </c>
      <c r="L871">
        <f t="shared" si="13"/>
        <v>41794</v>
      </c>
    </row>
    <row r="872" spans="1:12" x14ac:dyDescent="0.25">
      <c r="A872" t="s">
        <v>719</v>
      </c>
      <c r="B872" t="s">
        <v>229</v>
      </c>
      <c r="C872" t="s">
        <v>720</v>
      </c>
      <c r="D872" t="s">
        <v>10</v>
      </c>
      <c r="E872">
        <v>2</v>
      </c>
      <c r="F872">
        <v>3</v>
      </c>
      <c r="G872">
        <v>7</v>
      </c>
      <c r="H872">
        <v>2</v>
      </c>
      <c r="I872">
        <v>5</v>
      </c>
      <c r="J872">
        <v>628940</v>
      </c>
      <c r="K872">
        <v>42576</v>
      </c>
      <c r="L872">
        <f t="shared" si="13"/>
        <v>42666</v>
      </c>
    </row>
    <row r="873" spans="1:12" x14ac:dyDescent="0.25">
      <c r="B873" t="s">
        <v>230</v>
      </c>
      <c r="D873" t="s">
        <v>4</v>
      </c>
      <c r="E873">
        <v>2</v>
      </c>
      <c r="F873">
        <v>3</v>
      </c>
      <c r="G873">
        <v>9</v>
      </c>
      <c r="H873">
        <v>1</v>
      </c>
      <c r="I873">
        <v>0</v>
      </c>
      <c r="J873">
        <f>SUM(J874:J878)</f>
        <v>972935.88</v>
      </c>
    </row>
    <row r="874" spans="1:12" x14ac:dyDescent="0.25">
      <c r="A874" t="s">
        <v>920</v>
      </c>
      <c r="B874" t="s">
        <v>204</v>
      </c>
      <c r="D874" t="s">
        <v>10</v>
      </c>
      <c r="E874">
        <v>2</v>
      </c>
      <c r="F874">
        <v>3</v>
      </c>
      <c r="G874">
        <v>9</v>
      </c>
      <c r="H874">
        <v>1</v>
      </c>
      <c r="J874">
        <v>6230.4</v>
      </c>
      <c r="K874">
        <v>42458</v>
      </c>
      <c r="L874">
        <f t="shared" si="13"/>
        <v>42548</v>
      </c>
    </row>
    <row r="875" spans="1:12" x14ac:dyDescent="0.25">
      <c r="A875" t="s">
        <v>643</v>
      </c>
      <c r="B875" t="s">
        <v>1360</v>
      </c>
      <c r="C875" t="s">
        <v>1361</v>
      </c>
      <c r="D875" t="s">
        <v>10</v>
      </c>
      <c r="E875">
        <v>2</v>
      </c>
      <c r="F875">
        <v>3</v>
      </c>
      <c r="G875">
        <v>9</v>
      </c>
      <c r="H875">
        <v>1</v>
      </c>
      <c r="J875">
        <v>122897</v>
      </c>
      <c r="K875">
        <v>43089</v>
      </c>
      <c r="L875">
        <f t="shared" si="13"/>
        <v>43179</v>
      </c>
    </row>
    <row r="876" spans="1:12" x14ac:dyDescent="0.25">
      <c r="A876" t="s">
        <v>1208</v>
      </c>
      <c r="B876" t="s">
        <v>1209</v>
      </c>
      <c r="D876" t="s">
        <v>10</v>
      </c>
      <c r="E876">
        <v>2</v>
      </c>
      <c r="F876">
        <v>3</v>
      </c>
      <c r="G876">
        <v>9</v>
      </c>
      <c r="H876">
        <v>1</v>
      </c>
      <c r="J876">
        <v>152515</v>
      </c>
      <c r="K876">
        <v>43033</v>
      </c>
      <c r="L876">
        <f t="shared" si="13"/>
        <v>43123</v>
      </c>
    </row>
    <row r="877" spans="1:12" x14ac:dyDescent="0.25">
      <c r="A877" t="s">
        <v>1401</v>
      </c>
      <c r="B877" t="s">
        <v>1495</v>
      </c>
      <c r="C877" t="s">
        <v>1361</v>
      </c>
      <c r="D877" t="s">
        <v>10</v>
      </c>
      <c r="E877">
        <v>2</v>
      </c>
      <c r="F877">
        <v>3</v>
      </c>
      <c r="G877">
        <v>9</v>
      </c>
      <c r="H877">
        <v>1</v>
      </c>
      <c r="J877">
        <v>249835.5</v>
      </c>
      <c r="K877">
        <v>43033</v>
      </c>
      <c r="L877">
        <f t="shared" si="13"/>
        <v>43123</v>
      </c>
    </row>
    <row r="878" spans="1:12" x14ac:dyDescent="0.25">
      <c r="A878" t="s">
        <v>231</v>
      </c>
      <c r="B878" t="s">
        <v>41</v>
      </c>
      <c r="D878" t="s">
        <v>10</v>
      </c>
      <c r="E878">
        <v>2</v>
      </c>
      <c r="F878">
        <v>3</v>
      </c>
      <c r="G878">
        <v>9</v>
      </c>
      <c r="H878">
        <v>1</v>
      </c>
      <c r="J878">
        <v>441457.98</v>
      </c>
      <c r="K878">
        <v>43033</v>
      </c>
      <c r="L878">
        <f t="shared" si="13"/>
        <v>43123</v>
      </c>
    </row>
    <row r="879" spans="1:12" x14ac:dyDescent="0.25">
      <c r="B879" t="s">
        <v>232</v>
      </c>
      <c r="D879" t="s">
        <v>4</v>
      </c>
      <c r="E879">
        <v>2</v>
      </c>
      <c r="F879">
        <v>3</v>
      </c>
      <c r="G879">
        <v>9</v>
      </c>
      <c r="H879">
        <v>2</v>
      </c>
      <c r="J879">
        <f>SUM(J880:J896)</f>
        <v>126263107.439</v>
      </c>
    </row>
    <row r="880" spans="1:12" x14ac:dyDescent="0.25">
      <c r="A880" t="s">
        <v>920</v>
      </c>
      <c r="B880" t="s">
        <v>204</v>
      </c>
      <c r="D880" t="s">
        <v>10</v>
      </c>
      <c r="E880">
        <v>2</v>
      </c>
      <c r="F880">
        <v>3</v>
      </c>
      <c r="G880">
        <v>9</v>
      </c>
      <c r="H880">
        <v>2</v>
      </c>
      <c r="J880">
        <v>27033.8</v>
      </c>
      <c r="K880">
        <v>42458</v>
      </c>
      <c r="L880">
        <f t="shared" si="13"/>
        <v>42548</v>
      </c>
    </row>
    <row r="881" spans="1:12" x14ac:dyDescent="0.25">
      <c r="A881" t="s">
        <v>1116</v>
      </c>
      <c r="B881" t="s">
        <v>384</v>
      </c>
      <c r="D881" t="s">
        <v>10</v>
      </c>
      <c r="E881">
        <v>2</v>
      </c>
      <c r="F881">
        <v>3</v>
      </c>
      <c r="G881">
        <v>9</v>
      </c>
      <c r="H881">
        <v>2</v>
      </c>
      <c r="J881">
        <v>3587</v>
      </c>
      <c r="K881">
        <v>42899</v>
      </c>
      <c r="L881">
        <f t="shared" si="13"/>
        <v>42989</v>
      </c>
    </row>
    <row r="882" spans="1:12" x14ac:dyDescent="0.25">
      <c r="A882" t="s">
        <v>1093</v>
      </c>
      <c r="B882" t="s">
        <v>210</v>
      </c>
      <c r="D882" t="s">
        <v>10</v>
      </c>
      <c r="E882">
        <v>2</v>
      </c>
      <c r="F882">
        <v>3</v>
      </c>
      <c r="G882">
        <v>9</v>
      </c>
      <c r="H882">
        <v>2</v>
      </c>
      <c r="J882">
        <f>(78475+124277.55-13975)*1.18+(11266+13975)</f>
        <v>247998.50899999996</v>
      </c>
      <c r="K882">
        <v>42601</v>
      </c>
      <c r="L882">
        <f t="shared" si="13"/>
        <v>42691</v>
      </c>
    </row>
    <row r="883" spans="1:12" x14ac:dyDescent="0.25">
      <c r="A883" t="s">
        <v>743</v>
      </c>
      <c r="B883" t="s">
        <v>0</v>
      </c>
      <c r="C883" t="s">
        <v>744</v>
      </c>
      <c r="D883" t="s">
        <v>10</v>
      </c>
      <c r="E883">
        <v>2</v>
      </c>
      <c r="F883">
        <v>3</v>
      </c>
      <c r="G883">
        <v>9</v>
      </c>
      <c r="H883">
        <v>2</v>
      </c>
      <c r="J883">
        <v>1689600</v>
      </c>
      <c r="K883">
        <v>41988</v>
      </c>
      <c r="L883">
        <f t="shared" si="13"/>
        <v>42078</v>
      </c>
    </row>
    <row r="884" spans="1:12" x14ac:dyDescent="0.25">
      <c r="A884" t="s">
        <v>424</v>
      </c>
      <c r="B884" t="s">
        <v>0</v>
      </c>
      <c r="D884" t="s">
        <v>10</v>
      </c>
      <c r="E884">
        <v>2</v>
      </c>
      <c r="F884">
        <v>3</v>
      </c>
      <c r="G884">
        <v>9</v>
      </c>
      <c r="H884">
        <v>2</v>
      </c>
      <c r="J884">
        <v>39585330</v>
      </c>
      <c r="K884">
        <v>42944</v>
      </c>
      <c r="L884">
        <f t="shared" si="13"/>
        <v>43034</v>
      </c>
    </row>
    <row r="885" spans="1:12" x14ac:dyDescent="0.25">
      <c r="A885" t="s">
        <v>499</v>
      </c>
      <c r="B885" t="s">
        <v>1440</v>
      </c>
      <c r="C885" t="s">
        <v>500</v>
      </c>
      <c r="D885" t="s">
        <v>10</v>
      </c>
      <c r="E885">
        <v>2</v>
      </c>
      <c r="F885">
        <v>3</v>
      </c>
      <c r="G885">
        <v>9</v>
      </c>
      <c r="H885">
        <v>2</v>
      </c>
      <c r="J885">
        <v>805998.46</v>
      </c>
      <c r="K885">
        <v>42984</v>
      </c>
      <c r="L885">
        <f t="shared" si="13"/>
        <v>43074</v>
      </c>
    </row>
    <row r="886" spans="1:12" x14ac:dyDescent="0.25">
      <c r="B886" t="s">
        <v>0</v>
      </c>
      <c r="D886" t="s">
        <v>10</v>
      </c>
      <c r="E886">
        <v>2</v>
      </c>
      <c r="F886">
        <v>3</v>
      </c>
      <c r="G886">
        <v>9</v>
      </c>
      <c r="H886">
        <v>2</v>
      </c>
      <c r="J886">
        <v>80588275</v>
      </c>
      <c r="K886">
        <v>42905</v>
      </c>
      <c r="L886">
        <f t="shared" si="13"/>
        <v>42995</v>
      </c>
    </row>
    <row r="887" spans="1:12" x14ac:dyDescent="0.25">
      <c r="A887" t="s">
        <v>1241</v>
      </c>
      <c r="B887" t="s">
        <v>1495</v>
      </c>
      <c r="C887" t="s">
        <v>1242</v>
      </c>
      <c r="D887" t="s">
        <v>10</v>
      </c>
      <c r="E887">
        <v>2</v>
      </c>
      <c r="F887">
        <v>3</v>
      </c>
      <c r="G887">
        <v>9</v>
      </c>
      <c r="H887">
        <v>2</v>
      </c>
      <c r="J887">
        <v>574540.92000000004</v>
      </c>
      <c r="K887">
        <v>43048</v>
      </c>
      <c r="L887">
        <f t="shared" si="13"/>
        <v>43138</v>
      </c>
    </row>
    <row r="888" spans="1:12" x14ac:dyDescent="0.25">
      <c r="A888" t="s">
        <v>237</v>
      </c>
      <c r="B888" t="s">
        <v>236</v>
      </c>
      <c r="D888" t="s">
        <v>10</v>
      </c>
      <c r="E888">
        <v>2</v>
      </c>
      <c r="F888">
        <v>3</v>
      </c>
      <c r="G888">
        <v>9</v>
      </c>
      <c r="H888">
        <v>2</v>
      </c>
      <c r="J888">
        <v>91719</v>
      </c>
      <c r="K888">
        <v>42671</v>
      </c>
      <c r="L888">
        <f t="shared" si="13"/>
        <v>42761</v>
      </c>
    </row>
    <row r="889" spans="1:12" x14ac:dyDescent="0.25">
      <c r="A889" t="s">
        <v>718</v>
      </c>
      <c r="B889" t="s">
        <v>93</v>
      </c>
      <c r="C889" t="s">
        <v>654</v>
      </c>
      <c r="D889" t="s">
        <v>10</v>
      </c>
      <c r="E889">
        <v>2</v>
      </c>
      <c r="F889">
        <v>3</v>
      </c>
      <c r="G889">
        <v>9</v>
      </c>
      <c r="H889">
        <v>2</v>
      </c>
      <c r="J889">
        <v>67501.899999999994</v>
      </c>
      <c r="K889">
        <v>42695</v>
      </c>
      <c r="L889">
        <f t="shared" si="13"/>
        <v>42785</v>
      </c>
    </row>
    <row r="890" spans="1:12" x14ac:dyDescent="0.25">
      <c r="A890" t="s">
        <v>238</v>
      </c>
      <c r="B890" t="s">
        <v>236</v>
      </c>
      <c r="D890" t="s">
        <v>10</v>
      </c>
      <c r="E890">
        <v>2</v>
      </c>
      <c r="F890">
        <v>3</v>
      </c>
      <c r="G890">
        <v>9</v>
      </c>
      <c r="H890">
        <v>2</v>
      </c>
      <c r="J890">
        <v>631602</v>
      </c>
      <c r="K890">
        <v>42718</v>
      </c>
      <c r="L890">
        <f t="shared" si="13"/>
        <v>42808</v>
      </c>
    </row>
    <row r="891" spans="1:12" x14ac:dyDescent="0.25">
      <c r="A891" t="s">
        <v>653</v>
      </c>
      <c r="B891" t="s">
        <v>234</v>
      </c>
      <c r="C891" t="s">
        <v>654</v>
      </c>
      <c r="D891" t="s">
        <v>10</v>
      </c>
      <c r="E891">
        <v>2</v>
      </c>
      <c r="F891">
        <v>3</v>
      </c>
      <c r="G891">
        <v>9</v>
      </c>
      <c r="H891">
        <v>2</v>
      </c>
      <c r="J891">
        <f>6097*1.18</f>
        <v>7194.46</v>
      </c>
      <c r="K891">
        <v>42431</v>
      </c>
      <c r="L891">
        <f t="shared" si="13"/>
        <v>42521</v>
      </c>
    </row>
    <row r="892" spans="1:12" x14ac:dyDescent="0.25">
      <c r="A892" t="s">
        <v>974</v>
      </c>
      <c r="B892" t="s">
        <v>243</v>
      </c>
      <c r="D892" t="s">
        <v>10</v>
      </c>
      <c r="E892">
        <v>2</v>
      </c>
      <c r="F892">
        <v>3</v>
      </c>
      <c r="G892">
        <v>9</v>
      </c>
      <c r="H892">
        <v>2</v>
      </c>
      <c r="J892">
        <v>172280</v>
      </c>
      <c r="K892">
        <v>42078</v>
      </c>
      <c r="L892">
        <f t="shared" si="13"/>
        <v>42168</v>
      </c>
    </row>
    <row r="893" spans="1:12" x14ac:dyDescent="0.25">
      <c r="A893" t="s">
        <v>445</v>
      </c>
      <c r="B893" t="s">
        <v>235</v>
      </c>
      <c r="D893" t="s">
        <v>10</v>
      </c>
      <c r="E893">
        <v>2</v>
      </c>
      <c r="F893">
        <v>3</v>
      </c>
      <c r="G893">
        <v>9</v>
      </c>
      <c r="H893">
        <v>2</v>
      </c>
      <c r="J893">
        <v>23788.799999999999</v>
      </c>
      <c r="K893">
        <v>42485</v>
      </c>
      <c r="L893">
        <f t="shared" si="13"/>
        <v>42575</v>
      </c>
    </row>
    <row r="894" spans="1:12" x14ac:dyDescent="0.25">
      <c r="A894" t="s">
        <v>1124</v>
      </c>
      <c r="B894" t="s">
        <v>208</v>
      </c>
      <c r="D894" t="s">
        <v>10</v>
      </c>
      <c r="E894">
        <v>2</v>
      </c>
      <c r="F894">
        <v>3</v>
      </c>
      <c r="G894">
        <v>9</v>
      </c>
      <c r="H894">
        <v>2</v>
      </c>
      <c r="J894">
        <v>843349.18</v>
      </c>
      <c r="K894">
        <v>42965</v>
      </c>
      <c r="L894">
        <f t="shared" si="13"/>
        <v>43055</v>
      </c>
    </row>
    <row r="895" spans="1:12" x14ac:dyDescent="0.25">
      <c r="A895" t="s">
        <v>1123</v>
      </c>
      <c r="B895" t="s">
        <v>208</v>
      </c>
      <c r="D895" t="s">
        <v>10</v>
      </c>
      <c r="E895">
        <v>2</v>
      </c>
      <c r="F895">
        <v>3</v>
      </c>
      <c r="G895">
        <v>9</v>
      </c>
      <c r="H895">
        <v>2</v>
      </c>
      <c r="J895">
        <v>886788.41</v>
      </c>
      <c r="K895">
        <v>42942</v>
      </c>
      <c r="L895">
        <f t="shared" si="13"/>
        <v>43032</v>
      </c>
    </row>
    <row r="896" spans="1:12" x14ac:dyDescent="0.25">
      <c r="A896" t="s">
        <v>657</v>
      </c>
      <c r="B896" t="s">
        <v>94</v>
      </c>
      <c r="D896" t="s">
        <v>10</v>
      </c>
      <c r="E896">
        <v>2</v>
      </c>
      <c r="F896">
        <v>3</v>
      </c>
      <c r="G896">
        <v>9</v>
      </c>
      <c r="H896">
        <v>2</v>
      </c>
      <c r="J896">
        <f>14000*1.18</f>
        <v>16520</v>
      </c>
      <c r="K896">
        <v>42585</v>
      </c>
      <c r="L896">
        <f t="shared" si="13"/>
        <v>42675</v>
      </c>
    </row>
    <row r="897" spans="1:12" x14ac:dyDescent="0.25">
      <c r="B897" t="s">
        <v>239</v>
      </c>
      <c r="D897" t="s">
        <v>4</v>
      </c>
      <c r="E897">
        <v>2</v>
      </c>
      <c r="F897">
        <v>3</v>
      </c>
      <c r="G897">
        <v>9</v>
      </c>
      <c r="H897">
        <v>4</v>
      </c>
      <c r="J897">
        <f>SUM(J898:J898)</f>
        <v>2902.8</v>
      </c>
    </row>
    <row r="898" spans="1:12" x14ac:dyDescent="0.25">
      <c r="A898" t="s">
        <v>920</v>
      </c>
      <c r="B898" t="s">
        <v>204</v>
      </c>
      <c r="D898" t="s">
        <v>10</v>
      </c>
      <c r="E898">
        <v>2</v>
      </c>
      <c r="F898">
        <v>3</v>
      </c>
      <c r="G898">
        <v>9</v>
      </c>
      <c r="H898">
        <v>4</v>
      </c>
      <c r="I898">
        <v>1</v>
      </c>
      <c r="J898">
        <v>2902.8</v>
      </c>
      <c r="K898">
        <v>42458</v>
      </c>
      <c r="L898">
        <f t="shared" si="13"/>
        <v>42548</v>
      </c>
    </row>
    <row r="899" spans="1:12" x14ac:dyDescent="0.25">
      <c r="B899" t="s">
        <v>240</v>
      </c>
      <c r="D899" t="s">
        <v>4</v>
      </c>
      <c r="E899">
        <v>2</v>
      </c>
      <c r="F899">
        <v>3</v>
      </c>
      <c r="G899">
        <v>9</v>
      </c>
      <c r="H899">
        <v>5</v>
      </c>
      <c r="J899">
        <f>SUM(J900:J901)</f>
        <v>70929.279999999999</v>
      </c>
    </row>
    <row r="900" spans="1:12" x14ac:dyDescent="0.25">
      <c r="A900" t="s">
        <v>721</v>
      </c>
      <c r="B900" t="s">
        <v>312</v>
      </c>
      <c r="C900" t="s">
        <v>722</v>
      </c>
      <c r="D900" t="s">
        <v>10</v>
      </c>
      <c r="E900">
        <v>2</v>
      </c>
      <c r="F900">
        <v>3</v>
      </c>
      <c r="G900">
        <v>9</v>
      </c>
      <c r="H900">
        <v>5</v>
      </c>
      <c r="J900">
        <v>18737.88</v>
      </c>
      <c r="K900">
        <v>42796</v>
      </c>
      <c r="L900">
        <f t="shared" ref="L900:L963" si="14">+K900+90</f>
        <v>42886</v>
      </c>
    </row>
    <row r="901" spans="1:12" x14ac:dyDescent="0.25">
      <c r="A901" t="s">
        <v>920</v>
      </c>
      <c r="B901" t="s">
        <v>204</v>
      </c>
      <c r="D901" t="s">
        <v>10</v>
      </c>
      <c r="E901">
        <v>2</v>
      </c>
      <c r="F901">
        <v>3</v>
      </c>
      <c r="G901">
        <v>9</v>
      </c>
      <c r="H901">
        <v>5</v>
      </c>
      <c r="J901">
        <v>52191.4</v>
      </c>
      <c r="K901">
        <v>42458</v>
      </c>
      <c r="L901">
        <f t="shared" si="14"/>
        <v>42548</v>
      </c>
    </row>
    <row r="902" spans="1:12" x14ac:dyDescent="0.25">
      <c r="B902" t="s">
        <v>241</v>
      </c>
      <c r="D902" t="s">
        <v>4</v>
      </c>
      <c r="E902">
        <v>2</v>
      </c>
      <c r="F902">
        <v>3</v>
      </c>
      <c r="G902">
        <v>9</v>
      </c>
      <c r="H902">
        <v>6</v>
      </c>
      <c r="J902">
        <f>SUM(J903:J913)</f>
        <v>7138351.5099999998</v>
      </c>
    </row>
    <row r="903" spans="1:12" x14ac:dyDescent="0.25">
      <c r="A903" t="s">
        <v>1105</v>
      </c>
      <c r="B903" t="s">
        <v>409</v>
      </c>
      <c r="D903" t="s">
        <v>10</v>
      </c>
      <c r="E903">
        <v>2</v>
      </c>
      <c r="F903">
        <v>3</v>
      </c>
      <c r="G903">
        <v>9</v>
      </c>
      <c r="H903">
        <v>6</v>
      </c>
      <c r="I903">
        <v>1</v>
      </c>
      <c r="J903">
        <v>827760.32</v>
      </c>
      <c r="K903">
        <v>43039</v>
      </c>
      <c r="L903">
        <f t="shared" si="14"/>
        <v>43129</v>
      </c>
    </row>
    <row r="904" spans="1:12" x14ac:dyDescent="0.25">
      <c r="A904" t="s">
        <v>303</v>
      </c>
      <c r="B904" t="s">
        <v>302</v>
      </c>
      <c r="D904" t="s">
        <v>10</v>
      </c>
      <c r="E904">
        <v>2</v>
      </c>
      <c r="F904">
        <v>3</v>
      </c>
      <c r="G904">
        <v>9</v>
      </c>
      <c r="H904">
        <v>6</v>
      </c>
      <c r="I904">
        <v>1</v>
      </c>
      <c r="J904">
        <v>39435.69</v>
      </c>
      <c r="K904">
        <v>41704</v>
      </c>
      <c r="L904">
        <f t="shared" si="14"/>
        <v>41794</v>
      </c>
    </row>
    <row r="905" spans="1:12" x14ac:dyDescent="0.25">
      <c r="A905" t="s">
        <v>763</v>
      </c>
      <c r="B905" t="s">
        <v>764</v>
      </c>
      <c r="C905" t="s">
        <v>765</v>
      </c>
      <c r="D905" t="s">
        <v>10</v>
      </c>
      <c r="E905">
        <v>2</v>
      </c>
      <c r="F905">
        <v>3</v>
      </c>
      <c r="G905">
        <v>9</v>
      </c>
      <c r="H905">
        <v>6</v>
      </c>
      <c r="I905">
        <v>1</v>
      </c>
      <c r="J905">
        <v>42139.27</v>
      </c>
      <c r="K905">
        <v>42405</v>
      </c>
      <c r="L905">
        <f t="shared" si="14"/>
        <v>42495</v>
      </c>
    </row>
    <row r="906" spans="1:12" x14ac:dyDescent="0.25">
      <c r="A906" t="s">
        <v>1476</v>
      </c>
      <c r="B906" t="s">
        <v>1378</v>
      </c>
      <c r="C906" t="s">
        <v>1379</v>
      </c>
      <c r="D906" t="s">
        <v>10</v>
      </c>
      <c r="E906">
        <v>2</v>
      </c>
      <c r="F906">
        <v>3</v>
      </c>
      <c r="G906">
        <v>9</v>
      </c>
      <c r="H906">
        <v>6</v>
      </c>
      <c r="I906">
        <v>1</v>
      </c>
      <c r="J906">
        <v>804528.72</v>
      </c>
      <c r="K906">
        <v>43087</v>
      </c>
      <c r="L906">
        <f t="shared" si="14"/>
        <v>43177</v>
      </c>
    </row>
    <row r="907" spans="1:12" x14ac:dyDescent="0.25">
      <c r="A907" t="s">
        <v>1347</v>
      </c>
      <c r="B907" t="s">
        <v>1289</v>
      </c>
      <c r="C907" t="s">
        <v>1348</v>
      </c>
      <c r="D907" t="s">
        <v>10</v>
      </c>
      <c r="E907">
        <v>2</v>
      </c>
      <c r="F907">
        <v>3</v>
      </c>
      <c r="G907">
        <v>9</v>
      </c>
      <c r="H907">
        <v>6</v>
      </c>
      <c r="I907">
        <v>1</v>
      </c>
      <c r="J907">
        <v>860220</v>
      </c>
      <c r="K907">
        <v>43081</v>
      </c>
      <c r="L907">
        <f t="shared" si="14"/>
        <v>43171</v>
      </c>
    </row>
    <row r="908" spans="1:12" s="3" customFormat="1" x14ac:dyDescent="0.25">
      <c r="A908" t="s">
        <v>1332</v>
      </c>
      <c r="B908" t="s">
        <v>1495</v>
      </c>
      <c r="C908" t="s">
        <v>1333</v>
      </c>
      <c r="D908" t="s">
        <v>10</v>
      </c>
      <c r="E908">
        <v>2</v>
      </c>
      <c r="F908">
        <v>3</v>
      </c>
      <c r="G908">
        <v>9</v>
      </c>
      <c r="H908">
        <v>6</v>
      </c>
      <c r="I908">
        <v>1</v>
      </c>
      <c r="J908">
        <v>172499.95</v>
      </c>
      <c r="K908"/>
      <c r="L908">
        <f t="shared" si="14"/>
        <v>90</v>
      </c>
    </row>
    <row r="909" spans="1:12" x14ac:dyDescent="0.25">
      <c r="A909" t="s">
        <v>305</v>
      </c>
      <c r="B909" t="s">
        <v>304</v>
      </c>
      <c r="C909" t="s">
        <v>1431</v>
      </c>
      <c r="D909" t="s">
        <v>10</v>
      </c>
      <c r="E909">
        <v>2</v>
      </c>
      <c r="F909">
        <v>3</v>
      </c>
      <c r="G909">
        <v>9</v>
      </c>
      <c r="H909">
        <v>6</v>
      </c>
      <c r="I909">
        <v>1</v>
      </c>
      <c r="J909">
        <v>3343277.95</v>
      </c>
      <c r="K909">
        <v>42355</v>
      </c>
      <c r="L909">
        <f t="shared" si="14"/>
        <v>42445</v>
      </c>
    </row>
    <row r="910" spans="1:12" x14ac:dyDescent="0.25">
      <c r="A910" t="s">
        <v>1305</v>
      </c>
      <c r="B910" t="s">
        <v>1306</v>
      </c>
      <c r="C910" t="s">
        <v>1111</v>
      </c>
      <c r="D910" t="s">
        <v>10</v>
      </c>
      <c r="E910">
        <v>2</v>
      </c>
      <c r="F910">
        <v>3</v>
      </c>
      <c r="G910">
        <v>9</v>
      </c>
      <c r="H910">
        <v>6</v>
      </c>
      <c r="I910">
        <v>1</v>
      </c>
      <c r="J910">
        <v>36288.54</v>
      </c>
      <c r="K910">
        <v>43063</v>
      </c>
      <c r="L910">
        <f t="shared" si="14"/>
        <v>43153</v>
      </c>
    </row>
    <row r="911" spans="1:12" x14ac:dyDescent="0.25">
      <c r="A911" t="s">
        <v>1417</v>
      </c>
      <c r="B911" t="s">
        <v>400</v>
      </c>
      <c r="C911" t="s">
        <v>1111</v>
      </c>
      <c r="D911" t="s">
        <v>10</v>
      </c>
      <c r="E911">
        <v>2</v>
      </c>
      <c r="F911">
        <v>3</v>
      </c>
      <c r="G911">
        <v>9</v>
      </c>
      <c r="H911">
        <v>6</v>
      </c>
      <c r="I911">
        <v>1</v>
      </c>
      <c r="J911">
        <v>806727.06</v>
      </c>
      <c r="K911">
        <v>43095</v>
      </c>
      <c r="L911">
        <f t="shared" si="14"/>
        <v>43185</v>
      </c>
    </row>
    <row r="912" spans="1:12" x14ac:dyDescent="0.25">
      <c r="A912" t="s">
        <v>1127</v>
      </c>
      <c r="B912" t="s">
        <v>208</v>
      </c>
      <c r="C912" t="s">
        <v>1111</v>
      </c>
      <c r="D912" t="s">
        <v>10</v>
      </c>
      <c r="E912">
        <v>2</v>
      </c>
      <c r="F912">
        <v>3</v>
      </c>
      <c r="G912">
        <v>9</v>
      </c>
      <c r="H912">
        <v>6</v>
      </c>
      <c r="I912">
        <v>1</v>
      </c>
      <c r="J912">
        <v>184685.34</v>
      </c>
      <c r="K912">
        <v>43095</v>
      </c>
      <c r="L912">
        <f t="shared" si="14"/>
        <v>43185</v>
      </c>
    </row>
    <row r="913" spans="1:12" x14ac:dyDescent="0.25">
      <c r="A913" t="s">
        <v>1312</v>
      </c>
      <c r="B913" t="s">
        <v>223</v>
      </c>
      <c r="D913" t="s">
        <v>10</v>
      </c>
      <c r="E913">
        <v>2</v>
      </c>
      <c r="F913">
        <v>3</v>
      </c>
      <c r="G913">
        <v>9</v>
      </c>
      <c r="H913">
        <v>6</v>
      </c>
      <c r="J913">
        <v>20788.669999999998</v>
      </c>
      <c r="K913">
        <v>42629</v>
      </c>
      <c r="L913">
        <f t="shared" si="14"/>
        <v>42719</v>
      </c>
    </row>
    <row r="914" spans="1:12" x14ac:dyDescent="0.25">
      <c r="B914" t="s">
        <v>242</v>
      </c>
      <c r="D914" t="s">
        <v>4</v>
      </c>
      <c r="E914">
        <v>2</v>
      </c>
      <c r="F914">
        <v>3</v>
      </c>
      <c r="G914">
        <v>9</v>
      </c>
      <c r="H914">
        <v>8</v>
      </c>
      <c r="J914">
        <f>SUM(J915:J916)</f>
        <v>51236.02</v>
      </c>
    </row>
    <row r="915" spans="1:12" x14ac:dyDescent="0.25">
      <c r="A915" t="s">
        <v>1312</v>
      </c>
      <c r="B915" t="s">
        <v>223</v>
      </c>
      <c r="D915" t="s">
        <v>10</v>
      </c>
      <c r="E915">
        <v>2</v>
      </c>
      <c r="F915">
        <v>3</v>
      </c>
      <c r="G915">
        <v>9</v>
      </c>
      <c r="H915">
        <v>8</v>
      </c>
      <c r="J915">
        <v>41206.019999999997</v>
      </c>
      <c r="K915">
        <v>42629</v>
      </c>
      <c r="L915">
        <f t="shared" si="14"/>
        <v>42719</v>
      </c>
    </row>
    <row r="916" spans="1:12" x14ac:dyDescent="0.25">
      <c r="A916" t="s">
        <v>723</v>
      </c>
      <c r="B916" t="s">
        <v>243</v>
      </c>
      <c r="D916" t="s">
        <v>10</v>
      </c>
      <c r="E916">
        <v>2</v>
      </c>
      <c r="F916">
        <v>3</v>
      </c>
      <c r="G916">
        <v>9</v>
      </c>
      <c r="H916">
        <v>8</v>
      </c>
      <c r="J916">
        <v>10030</v>
      </c>
      <c r="K916">
        <v>42325</v>
      </c>
      <c r="L916">
        <f t="shared" si="14"/>
        <v>42415</v>
      </c>
    </row>
    <row r="917" spans="1:12" s="6" customFormat="1" x14ac:dyDescent="0.25">
      <c r="A917"/>
      <c r="B917" t="s">
        <v>338</v>
      </c>
      <c r="C917"/>
      <c r="D917" t="s">
        <v>4</v>
      </c>
      <c r="E917" t="s">
        <v>13</v>
      </c>
      <c r="F917" t="s">
        <v>30</v>
      </c>
      <c r="G917" t="s">
        <v>233</v>
      </c>
      <c r="H917" t="s">
        <v>233</v>
      </c>
      <c r="I917" t="s">
        <v>11</v>
      </c>
      <c r="J917">
        <f>SUM(J918:J933)</f>
        <v>5588398.4400000004</v>
      </c>
      <c r="K917"/>
      <c r="L917"/>
    </row>
    <row r="918" spans="1:12" s="1" customFormat="1" x14ac:dyDescent="0.25">
      <c r="A918" t="s">
        <v>473</v>
      </c>
      <c r="B918" t="s">
        <v>472</v>
      </c>
      <c r="C918" t="s">
        <v>474</v>
      </c>
      <c r="D918" t="s">
        <v>10</v>
      </c>
      <c r="E918" t="s">
        <v>13</v>
      </c>
      <c r="F918" t="s">
        <v>30</v>
      </c>
      <c r="G918" t="s">
        <v>233</v>
      </c>
      <c r="H918" t="s">
        <v>233</v>
      </c>
      <c r="I918" t="s">
        <v>11</v>
      </c>
      <c r="J918">
        <v>97350</v>
      </c>
      <c r="K918">
        <v>42997</v>
      </c>
      <c r="L918">
        <f t="shared" si="14"/>
        <v>43087</v>
      </c>
    </row>
    <row r="919" spans="1:12" s="1" customFormat="1" x14ac:dyDescent="0.25">
      <c r="A919" t="s">
        <v>477</v>
      </c>
      <c r="B919" t="s">
        <v>1440</v>
      </c>
      <c r="C919" t="s">
        <v>478</v>
      </c>
      <c r="D919" t="s">
        <v>10</v>
      </c>
      <c r="E919" t="s">
        <v>13</v>
      </c>
      <c r="F919" t="s">
        <v>30</v>
      </c>
      <c r="G919" t="s">
        <v>233</v>
      </c>
      <c r="H919" t="s">
        <v>233</v>
      </c>
      <c r="I919" t="s">
        <v>11</v>
      </c>
      <c r="J919">
        <v>804863.98</v>
      </c>
      <c r="K919">
        <v>42986</v>
      </c>
      <c r="L919">
        <f t="shared" si="14"/>
        <v>43076</v>
      </c>
    </row>
    <row r="920" spans="1:12" s="1" customFormat="1" x14ac:dyDescent="0.25">
      <c r="A920" t="s">
        <v>837</v>
      </c>
      <c r="B920" t="s">
        <v>829</v>
      </c>
      <c r="C920" t="s">
        <v>838</v>
      </c>
      <c r="D920" t="s">
        <v>10</v>
      </c>
      <c r="E920" t="s">
        <v>13</v>
      </c>
      <c r="F920" t="s">
        <v>30</v>
      </c>
      <c r="G920" t="s">
        <v>233</v>
      </c>
      <c r="H920" t="s">
        <v>233</v>
      </c>
      <c r="I920" t="s">
        <v>11</v>
      </c>
      <c r="J920">
        <v>170000</v>
      </c>
      <c r="K920">
        <v>41925</v>
      </c>
      <c r="L920">
        <f t="shared" si="14"/>
        <v>42015</v>
      </c>
    </row>
    <row r="921" spans="1:12" s="1" customFormat="1" x14ac:dyDescent="0.25">
      <c r="A921" t="s">
        <v>839</v>
      </c>
      <c r="B921" t="s">
        <v>829</v>
      </c>
      <c r="C921" t="s">
        <v>840</v>
      </c>
      <c r="D921" t="s">
        <v>10</v>
      </c>
      <c r="E921" t="s">
        <v>13</v>
      </c>
      <c r="F921" t="s">
        <v>30</v>
      </c>
      <c r="G921" t="s">
        <v>233</v>
      </c>
      <c r="H921" t="s">
        <v>233</v>
      </c>
      <c r="I921" t="s">
        <v>11</v>
      </c>
      <c r="J921">
        <v>150000</v>
      </c>
      <c r="K921">
        <v>41925</v>
      </c>
      <c r="L921">
        <f t="shared" si="14"/>
        <v>42015</v>
      </c>
    </row>
    <row r="922" spans="1:12" s="1" customFormat="1" x14ac:dyDescent="0.25">
      <c r="A922" t="s">
        <v>853</v>
      </c>
      <c r="B922" t="s">
        <v>738</v>
      </c>
      <c r="C922" t="s">
        <v>830</v>
      </c>
      <c r="D922" t="s">
        <v>10</v>
      </c>
      <c r="E922" t="s">
        <v>13</v>
      </c>
      <c r="F922" t="s">
        <v>30</v>
      </c>
      <c r="G922" t="s">
        <v>233</v>
      </c>
      <c r="H922" t="s">
        <v>233</v>
      </c>
      <c r="I922" t="s">
        <v>11</v>
      </c>
      <c r="J922">
        <v>120000</v>
      </c>
      <c r="K922">
        <v>41925</v>
      </c>
      <c r="L922">
        <f t="shared" si="14"/>
        <v>42015</v>
      </c>
    </row>
    <row r="923" spans="1:12" s="1" customFormat="1" x14ac:dyDescent="0.25">
      <c r="A923" t="s">
        <v>855</v>
      </c>
      <c r="B923" t="s">
        <v>856</v>
      </c>
      <c r="C923" t="s">
        <v>857</v>
      </c>
      <c r="D923" t="s">
        <v>10</v>
      </c>
      <c r="E923" t="s">
        <v>13</v>
      </c>
      <c r="F923" t="s">
        <v>30</v>
      </c>
      <c r="G923" t="s">
        <v>233</v>
      </c>
      <c r="H923" t="s">
        <v>233</v>
      </c>
      <c r="I923" t="s">
        <v>11</v>
      </c>
      <c r="J923">
        <v>15000</v>
      </c>
      <c r="K923">
        <v>41925</v>
      </c>
      <c r="L923">
        <f t="shared" si="14"/>
        <v>42015</v>
      </c>
    </row>
    <row r="924" spans="1:12" s="1" customFormat="1" x14ac:dyDescent="0.25">
      <c r="A924" t="s">
        <v>882</v>
      </c>
      <c r="B924" t="s">
        <v>0</v>
      </c>
      <c r="C924" t="s">
        <v>883</v>
      </c>
      <c r="D924" t="s">
        <v>10</v>
      </c>
      <c r="E924" t="s">
        <v>13</v>
      </c>
      <c r="F924" t="s">
        <v>30</v>
      </c>
      <c r="G924" t="s">
        <v>233</v>
      </c>
      <c r="H924" t="s">
        <v>233</v>
      </c>
      <c r="I924" t="s">
        <v>11</v>
      </c>
      <c r="J924">
        <v>1026750</v>
      </c>
      <c r="K924">
        <v>41845</v>
      </c>
      <c r="L924">
        <f t="shared" si="14"/>
        <v>41935</v>
      </c>
    </row>
    <row r="925" spans="1:12" s="1" customFormat="1" x14ac:dyDescent="0.25">
      <c r="A925" t="s">
        <v>864</v>
      </c>
      <c r="B925" t="s">
        <v>865</v>
      </c>
      <c r="C925" t="s">
        <v>830</v>
      </c>
      <c r="D925" t="s">
        <v>10</v>
      </c>
      <c r="E925" t="s">
        <v>13</v>
      </c>
      <c r="F925" t="s">
        <v>30</v>
      </c>
      <c r="G925" t="s">
        <v>233</v>
      </c>
      <c r="H925" t="s">
        <v>233</v>
      </c>
      <c r="I925" t="s">
        <v>11</v>
      </c>
      <c r="J925">
        <v>70000</v>
      </c>
      <c r="K925">
        <v>41925</v>
      </c>
      <c r="L925">
        <f t="shared" si="14"/>
        <v>42015</v>
      </c>
    </row>
    <row r="926" spans="1:12" s="1" customFormat="1" x14ac:dyDescent="0.25">
      <c r="A926" t="s">
        <v>638</v>
      </c>
      <c r="B926" t="s">
        <v>1524</v>
      </c>
      <c r="C926" t="s">
        <v>1517</v>
      </c>
      <c r="D926" t="s">
        <v>10</v>
      </c>
      <c r="E926" t="s">
        <v>13</v>
      </c>
      <c r="F926" t="s">
        <v>30</v>
      </c>
      <c r="G926" t="s">
        <v>233</v>
      </c>
      <c r="H926" t="s">
        <v>233</v>
      </c>
      <c r="I926" t="s">
        <v>11</v>
      </c>
      <c r="J926">
        <v>70800</v>
      </c>
      <c r="K926">
        <v>43098</v>
      </c>
      <c r="L926">
        <f t="shared" si="14"/>
        <v>43188</v>
      </c>
    </row>
    <row r="927" spans="1:12" s="1" customFormat="1" x14ac:dyDescent="0.25">
      <c r="A927" t="s">
        <v>983</v>
      </c>
      <c r="B927" t="s">
        <v>984</v>
      </c>
      <c r="C927" t="s">
        <v>985</v>
      </c>
      <c r="D927" t="s">
        <v>10</v>
      </c>
      <c r="E927" t="s">
        <v>13</v>
      </c>
      <c r="F927" t="s">
        <v>30</v>
      </c>
      <c r="G927" t="s">
        <v>233</v>
      </c>
      <c r="H927" t="s">
        <v>233</v>
      </c>
      <c r="I927" t="s">
        <v>11</v>
      </c>
      <c r="J927">
        <v>200000</v>
      </c>
      <c r="K927">
        <v>41925</v>
      </c>
      <c r="L927">
        <f t="shared" si="14"/>
        <v>42015</v>
      </c>
    </row>
    <row r="928" spans="1:12" s="1" customFormat="1" x14ac:dyDescent="0.25">
      <c r="A928" t="s">
        <v>1010</v>
      </c>
      <c r="B928" t="s">
        <v>0</v>
      </c>
      <c r="C928" t="s">
        <v>1011</v>
      </c>
      <c r="D928" t="s">
        <v>10</v>
      </c>
      <c r="E928" t="s">
        <v>13</v>
      </c>
      <c r="F928" t="s">
        <v>30</v>
      </c>
      <c r="G928" t="s">
        <v>233</v>
      </c>
      <c r="H928" t="s">
        <v>233</v>
      </c>
      <c r="I928" t="s">
        <v>11</v>
      </c>
      <c r="J928">
        <v>152850</v>
      </c>
      <c r="K928">
        <v>41989</v>
      </c>
      <c r="L928">
        <f t="shared" si="14"/>
        <v>42079</v>
      </c>
    </row>
    <row r="929" spans="1:12" s="1" customFormat="1" x14ac:dyDescent="0.25">
      <c r="A929" t="s">
        <v>1449</v>
      </c>
      <c r="B929" t="s">
        <v>1450</v>
      </c>
      <c r="C929" t="s">
        <v>474</v>
      </c>
      <c r="D929" t="s">
        <v>10</v>
      </c>
      <c r="E929" t="s">
        <v>13</v>
      </c>
      <c r="F929" t="s">
        <v>30</v>
      </c>
      <c r="G929" t="s">
        <v>233</v>
      </c>
      <c r="H929" t="s">
        <v>233</v>
      </c>
      <c r="I929" t="s">
        <v>11</v>
      </c>
      <c r="J929">
        <v>17346</v>
      </c>
      <c r="K929">
        <v>43039</v>
      </c>
      <c r="L929">
        <f t="shared" si="14"/>
        <v>43129</v>
      </c>
    </row>
    <row r="930" spans="1:12" s="1" customFormat="1" x14ac:dyDescent="0.25">
      <c r="A930" t="s">
        <v>1016</v>
      </c>
      <c r="B930" t="s">
        <v>0</v>
      </c>
      <c r="C930" t="s">
        <v>1017</v>
      </c>
      <c r="D930" t="s">
        <v>10</v>
      </c>
      <c r="E930" t="s">
        <v>13</v>
      </c>
      <c r="F930" t="s">
        <v>30</v>
      </c>
      <c r="G930" t="s">
        <v>233</v>
      </c>
      <c r="H930" t="s">
        <v>233</v>
      </c>
      <c r="I930" t="s">
        <v>11</v>
      </c>
      <c r="J930">
        <v>1750000</v>
      </c>
      <c r="K930">
        <v>41990</v>
      </c>
      <c r="L930">
        <f t="shared" si="14"/>
        <v>42080</v>
      </c>
    </row>
    <row r="931" spans="1:12" s="1" customFormat="1" x14ac:dyDescent="0.25">
      <c r="A931" t="s">
        <v>1296</v>
      </c>
      <c r="B931" t="s">
        <v>1440</v>
      </c>
      <c r="C931" t="s">
        <v>1297</v>
      </c>
      <c r="D931" t="s">
        <v>10</v>
      </c>
      <c r="E931" t="s">
        <v>13</v>
      </c>
      <c r="F931" t="s">
        <v>30</v>
      </c>
      <c r="G931" t="s">
        <v>233</v>
      </c>
      <c r="H931" t="s">
        <v>233</v>
      </c>
      <c r="I931" t="s">
        <v>11</v>
      </c>
      <c r="J931">
        <v>627760</v>
      </c>
      <c r="K931">
        <v>43063</v>
      </c>
      <c r="L931">
        <f t="shared" si="14"/>
        <v>43153</v>
      </c>
    </row>
    <row r="932" spans="1:12" s="1" customFormat="1" x14ac:dyDescent="0.25">
      <c r="A932" t="s">
        <v>1100</v>
      </c>
      <c r="B932" t="s">
        <v>1101</v>
      </c>
      <c r="C932" t="s">
        <v>500</v>
      </c>
      <c r="D932" t="s">
        <v>10</v>
      </c>
      <c r="E932" t="s">
        <v>13</v>
      </c>
      <c r="F932" t="s">
        <v>30</v>
      </c>
      <c r="G932" t="s">
        <v>233</v>
      </c>
      <c r="H932" t="s">
        <v>233</v>
      </c>
      <c r="I932" t="s">
        <v>11</v>
      </c>
      <c r="J932">
        <v>155678.46</v>
      </c>
      <c r="K932"/>
      <c r="L932">
        <f t="shared" si="14"/>
        <v>90</v>
      </c>
    </row>
    <row r="933" spans="1:12" s="1" customFormat="1" x14ac:dyDescent="0.25">
      <c r="A933" t="s">
        <v>757</v>
      </c>
      <c r="B933" t="s">
        <v>755</v>
      </c>
      <c r="C933" t="s">
        <v>756</v>
      </c>
      <c r="D933" t="s">
        <v>10</v>
      </c>
      <c r="E933" t="s">
        <v>13</v>
      </c>
      <c r="F933" t="s">
        <v>30</v>
      </c>
      <c r="G933" t="s">
        <v>233</v>
      </c>
      <c r="H933" t="s">
        <v>233</v>
      </c>
      <c r="I933" t="s">
        <v>11</v>
      </c>
      <c r="J933">
        <v>160000</v>
      </c>
      <c r="K933">
        <v>41925</v>
      </c>
      <c r="L933">
        <f t="shared" si="14"/>
        <v>42015</v>
      </c>
    </row>
    <row r="934" spans="1:12" s="6" customFormat="1" x14ac:dyDescent="0.25">
      <c r="A934"/>
      <c r="B934" t="s">
        <v>332</v>
      </c>
      <c r="C934"/>
      <c r="D934" t="s">
        <v>4</v>
      </c>
      <c r="E934" t="s">
        <v>13</v>
      </c>
      <c r="F934" t="s">
        <v>31</v>
      </c>
      <c r="G934" t="s">
        <v>11</v>
      </c>
      <c r="H934" t="s">
        <v>13</v>
      </c>
      <c r="I934" t="s">
        <v>13</v>
      </c>
      <c r="J934">
        <f>SUM(J935:J939)</f>
        <v>182524929.62</v>
      </c>
      <c r="K934"/>
      <c r="L934"/>
    </row>
    <row r="935" spans="1:12" s="7" customFormat="1" x14ac:dyDescent="0.25">
      <c r="A935" t="s">
        <v>1248</v>
      </c>
      <c r="B935" t="s">
        <v>1249</v>
      </c>
      <c r="C935"/>
      <c r="D935" t="s">
        <v>10</v>
      </c>
      <c r="E935" t="s">
        <v>13</v>
      </c>
      <c r="F935" t="s">
        <v>31</v>
      </c>
      <c r="G935" t="s">
        <v>11</v>
      </c>
      <c r="H935" t="s">
        <v>13</v>
      </c>
      <c r="I935" t="s">
        <v>13</v>
      </c>
      <c r="J935">
        <v>276000</v>
      </c>
      <c r="K935">
        <v>43048</v>
      </c>
      <c r="L935">
        <f t="shared" si="14"/>
        <v>43138</v>
      </c>
    </row>
    <row r="936" spans="1:12" s="7" customFormat="1" x14ac:dyDescent="0.25">
      <c r="A936" t="s">
        <v>1255</v>
      </c>
      <c r="B936" t="s">
        <v>1249</v>
      </c>
      <c r="C936"/>
      <c r="D936" t="s">
        <v>10</v>
      </c>
      <c r="E936" t="s">
        <v>13</v>
      </c>
      <c r="F936" t="s">
        <v>31</v>
      </c>
      <c r="G936" t="s">
        <v>11</v>
      </c>
      <c r="H936" t="s">
        <v>13</v>
      </c>
      <c r="I936" t="s">
        <v>13</v>
      </c>
      <c r="J936">
        <v>665812.13</v>
      </c>
      <c r="K936">
        <v>43048</v>
      </c>
      <c r="L936">
        <f t="shared" si="14"/>
        <v>43138</v>
      </c>
    </row>
    <row r="937" spans="1:12" s="7" customFormat="1" x14ac:dyDescent="0.25">
      <c r="A937" t="s">
        <v>1428</v>
      </c>
      <c r="B937" t="s">
        <v>1429</v>
      </c>
      <c r="C937" t="s">
        <v>1430</v>
      </c>
      <c r="D937" t="s">
        <v>10</v>
      </c>
      <c r="E937" t="s">
        <v>13</v>
      </c>
      <c r="F937" t="s">
        <v>31</v>
      </c>
      <c r="G937" t="s">
        <v>11</v>
      </c>
      <c r="H937" t="s">
        <v>13</v>
      </c>
      <c r="I937" t="s">
        <v>13</v>
      </c>
      <c r="J937">
        <v>175815500</v>
      </c>
      <c r="K937">
        <v>43090</v>
      </c>
      <c r="L937">
        <f t="shared" si="14"/>
        <v>43180</v>
      </c>
    </row>
    <row r="938" spans="1:12" s="7" customFormat="1" x14ac:dyDescent="0.25">
      <c r="A938" t="s">
        <v>1284</v>
      </c>
      <c r="B938" t="s">
        <v>1285</v>
      </c>
      <c r="C938" t="s">
        <v>1286</v>
      </c>
      <c r="D938" t="s">
        <v>10</v>
      </c>
      <c r="E938" t="s">
        <v>13</v>
      </c>
      <c r="F938" t="s">
        <v>31</v>
      </c>
      <c r="G938" t="s">
        <v>11</v>
      </c>
      <c r="H938" t="s">
        <v>13</v>
      </c>
      <c r="I938" t="s">
        <v>13</v>
      </c>
      <c r="J938">
        <v>5730000</v>
      </c>
      <c r="K938">
        <v>43060</v>
      </c>
      <c r="L938">
        <f t="shared" si="14"/>
        <v>43150</v>
      </c>
    </row>
    <row r="939" spans="1:12" s="3" customFormat="1" x14ac:dyDescent="0.25">
      <c r="A939" t="s">
        <v>363</v>
      </c>
      <c r="B939" t="s">
        <v>0</v>
      </c>
      <c r="C939"/>
      <c r="D939" t="s">
        <v>10</v>
      </c>
      <c r="E939" t="s">
        <v>13</v>
      </c>
      <c r="F939" t="s">
        <v>31</v>
      </c>
      <c r="G939" t="s">
        <v>11</v>
      </c>
      <c r="H939" t="s">
        <v>13</v>
      </c>
      <c r="I939" t="s">
        <v>13</v>
      </c>
      <c r="J939">
        <v>37617.49</v>
      </c>
      <c r="K939">
        <v>42871</v>
      </c>
      <c r="L939">
        <f t="shared" si="14"/>
        <v>42961</v>
      </c>
    </row>
    <row r="940" spans="1:12" x14ac:dyDescent="0.25">
      <c r="B940" t="s">
        <v>356</v>
      </c>
      <c r="D940" t="s">
        <v>4</v>
      </c>
      <c r="E940">
        <v>2</v>
      </c>
      <c r="F940">
        <v>4</v>
      </c>
      <c r="G940">
        <v>1</v>
      </c>
      <c r="H940" t="s">
        <v>32</v>
      </c>
      <c r="J940">
        <f>SUM(J941:J941)</f>
        <v>1839175</v>
      </c>
    </row>
    <row r="941" spans="1:12" x14ac:dyDescent="0.25">
      <c r="A941" t="s">
        <v>358</v>
      </c>
      <c r="B941" t="s">
        <v>357</v>
      </c>
      <c r="D941" t="s">
        <v>10</v>
      </c>
      <c r="E941" t="s">
        <v>13</v>
      </c>
      <c r="F941" t="s">
        <v>31</v>
      </c>
      <c r="G941" t="s">
        <v>11</v>
      </c>
      <c r="H941" t="s">
        <v>32</v>
      </c>
      <c r="J941">
        <v>1839175</v>
      </c>
      <c r="K941">
        <v>42871</v>
      </c>
      <c r="L941">
        <f t="shared" si="14"/>
        <v>42961</v>
      </c>
    </row>
    <row r="942" spans="1:12" x14ac:dyDescent="0.25">
      <c r="B942" t="s">
        <v>244</v>
      </c>
      <c r="D942" t="s">
        <v>4</v>
      </c>
      <c r="E942">
        <v>2</v>
      </c>
      <c r="F942">
        <v>4</v>
      </c>
      <c r="G942">
        <v>1</v>
      </c>
      <c r="H942">
        <v>6</v>
      </c>
      <c r="J942">
        <f>SUM(J943:J948)</f>
        <v>35687667.169999994</v>
      </c>
    </row>
    <row r="943" spans="1:12" x14ac:dyDescent="0.25">
      <c r="A943" t="s">
        <v>340</v>
      </c>
      <c r="B943" t="s">
        <v>339</v>
      </c>
      <c r="D943" t="s">
        <v>10</v>
      </c>
      <c r="E943">
        <v>2</v>
      </c>
      <c r="F943">
        <v>4</v>
      </c>
      <c r="G943">
        <v>1</v>
      </c>
      <c r="H943">
        <v>6</v>
      </c>
      <c r="I943">
        <v>1</v>
      </c>
      <c r="J943">
        <v>4521456.0599999996</v>
      </c>
      <c r="K943">
        <v>42823</v>
      </c>
      <c r="L943">
        <f t="shared" si="14"/>
        <v>42913</v>
      </c>
    </row>
    <row r="944" spans="1:12" x14ac:dyDescent="0.25">
      <c r="A944" t="s">
        <v>414</v>
      </c>
      <c r="B944" t="s">
        <v>413</v>
      </c>
      <c r="D944" t="s">
        <v>10</v>
      </c>
      <c r="E944">
        <v>2</v>
      </c>
      <c r="F944">
        <v>4</v>
      </c>
      <c r="G944">
        <v>1</v>
      </c>
      <c r="H944">
        <v>6</v>
      </c>
      <c r="I944">
        <v>1</v>
      </c>
      <c r="J944">
        <v>347226</v>
      </c>
      <c r="K944">
        <v>42928</v>
      </c>
      <c r="L944">
        <f t="shared" si="14"/>
        <v>43018</v>
      </c>
    </row>
    <row r="945" spans="1:12" x14ac:dyDescent="0.25">
      <c r="A945" t="s">
        <v>1027</v>
      </c>
      <c r="B945" t="s">
        <v>1028</v>
      </c>
      <c r="C945" t="s">
        <v>1029</v>
      </c>
      <c r="D945" t="s">
        <v>10</v>
      </c>
      <c r="E945">
        <v>2</v>
      </c>
      <c r="F945">
        <v>4</v>
      </c>
      <c r="G945">
        <v>1</v>
      </c>
      <c r="H945">
        <v>6</v>
      </c>
      <c r="I945">
        <v>1</v>
      </c>
      <c r="J945">
        <v>12791765.84</v>
      </c>
      <c r="K945">
        <v>43095</v>
      </c>
      <c r="L945">
        <f t="shared" si="14"/>
        <v>43185</v>
      </c>
    </row>
    <row r="946" spans="1:12" x14ac:dyDescent="0.25">
      <c r="A946" t="s">
        <v>1027</v>
      </c>
      <c r="B946" t="s">
        <v>1028</v>
      </c>
      <c r="C946" t="s">
        <v>1029</v>
      </c>
      <c r="D946" t="s">
        <v>10</v>
      </c>
      <c r="E946">
        <v>2</v>
      </c>
      <c r="F946">
        <v>4</v>
      </c>
      <c r="G946">
        <v>1</v>
      </c>
      <c r="H946">
        <v>6</v>
      </c>
      <c r="I946">
        <v>1</v>
      </c>
      <c r="J946">
        <v>137253.4</v>
      </c>
      <c r="K946">
        <v>42976</v>
      </c>
      <c r="L946">
        <f t="shared" si="14"/>
        <v>43066</v>
      </c>
    </row>
    <row r="947" spans="1:12" x14ac:dyDescent="0.25">
      <c r="A947" t="s">
        <v>1395</v>
      </c>
      <c r="B947" t="s">
        <v>1396</v>
      </c>
      <c r="C947" t="s">
        <v>1397</v>
      </c>
      <c r="D947" t="s">
        <v>10</v>
      </c>
      <c r="E947">
        <v>2</v>
      </c>
      <c r="F947">
        <v>4</v>
      </c>
      <c r="G947">
        <v>1</v>
      </c>
      <c r="H947">
        <v>6</v>
      </c>
      <c r="I947">
        <v>1</v>
      </c>
      <c r="J947">
        <v>15868604</v>
      </c>
      <c r="K947">
        <v>43084</v>
      </c>
      <c r="L947">
        <f t="shared" si="14"/>
        <v>43174</v>
      </c>
    </row>
    <row r="948" spans="1:12" x14ac:dyDescent="0.25">
      <c r="A948" t="s">
        <v>246</v>
      </c>
      <c r="B948" t="s">
        <v>245</v>
      </c>
      <c r="D948" t="s">
        <v>10</v>
      </c>
      <c r="E948">
        <v>2</v>
      </c>
      <c r="F948">
        <v>4</v>
      </c>
      <c r="G948">
        <v>1</v>
      </c>
      <c r="H948">
        <v>6</v>
      </c>
      <c r="I948">
        <v>1</v>
      </c>
      <c r="J948">
        <v>2021361.87</v>
      </c>
      <c r="K948">
        <v>42606</v>
      </c>
      <c r="L948">
        <f t="shared" si="14"/>
        <v>42696</v>
      </c>
    </row>
    <row r="949" spans="1:12" s="6" customFormat="1" x14ac:dyDescent="0.25">
      <c r="A949"/>
      <c r="B949" t="s">
        <v>325</v>
      </c>
      <c r="C949"/>
      <c r="D949" t="s">
        <v>4</v>
      </c>
      <c r="E949" t="s">
        <v>13</v>
      </c>
      <c r="F949" t="s">
        <v>31</v>
      </c>
      <c r="G949" t="s">
        <v>18</v>
      </c>
      <c r="H949" t="s">
        <v>11</v>
      </c>
      <c r="I949"/>
      <c r="J949">
        <f>SUM(J950:J951)</f>
        <v>1825741.98</v>
      </c>
      <c r="K949"/>
      <c r="L949"/>
    </row>
    <row r="950" spans="1:12" s="1" customFormat="1" x14ac:dyDescent="0.25">
      <c r="A950" t="s">
        <v>327</v>
      </c>
      <c r="B950" t="s">
        <v>0</v>
      </c>
      <c r="C950"/>
      <c r="D950" t="s">
        <v>10</v>
      </c>
      <c r="E950" t="s">
        <v>13</v>
      </c>
      <c r="F950" t="s">
        <v>31</v>
      </c>
      <c r="G950" t="s">
        <v>18</v>
      </c>
      <c r="H950" t="s">
        <v>11</v>
      </c>
      <c r="I950"/>
      <c r="J950">
        <v>644072</v>
      </c>
      <c r="K950">
        <v>42810</v>
      </c>
      <c r="L950">
        <f t="shared" si="14"/>
        <v>42900</v>
      </c>
    </row>
    <row r="951" spans="1:12" x14ac:dyDescent="0.25">
      <c r="A951" t="s">
        <v>326</v>
      </c>
      <c r="B951" t="s">
        <v>0</v>
      </c>
      <c r="D951" t="s">
        <v>10</v>
      </c>
      <c r="E951" t="s">
        <v>13</v>
      </c>
      <c r="F951" t="s">
        <v>31</v>
      </c>
      <c r="G951" t="s">
        <v>18</v>
      </c>
      <c r="H951" t="s">
        <v>11</v>
      </c>
      <c r="J951">
        <v>1181669.98</v>
      </c>
      <c r="K951">
        <v>42810</v>
      </c>
      <c r="L951">
        <f t="shared" si="14"/>
        <v>42900</v>
      </c>
    </row>
    <row r="952" spans="1:12" s="6" customFormat="1" x14ac:dyDescent="0.25">
      <c r="A952"/>
      <c r="B952" t="s">
        <v>343</v>
      </c>
      <c r="C952"/>
      <c r="D952" t="s">
        <v>4</v>
      </c>
      <c r="E952" t="s">
        <v>13</v>
      </c>
      <c r="F952" t="s">
        <v>31</v>
      </c>
      <c r="G952" t="s">
        <v>18</v>
      </c>
      <c r="H952" t="s">
        <v>13</v>
      </c>
      <c r="I952" t="s">
        <v>11</v>
      </c>
      <c r="J952">
        <f>SUM(J953:J954)</f>
        <v>75153289.319999993</v>
      </c>
      <c r="K952"/>
      <c r="L952"/>
    </row>
    <row r="953" spans="1:12" x14ac:dyDescent="0.25">
      <c r="A953" t="s">
        <v>369</v>
      </c>
      <c r="B953" t="s">
        <v>368</v>
      </c>
      <c r="D953" t="s">
        <v>10</v>
      </c>
      <c r="E953" t="s">
        <v>13</v>
      </c>
      <c r="F953" t="s">
        <v>31</v>
      </c>
      <c r="G953" t="s">
        <v>18</v>
      </c>
      <c r="H953" t="s">
        <v>13</v>
      </c>
      <c r="J953">
        <v>1572707.88</v>
      </c>
      <c r="K953">
        <v>42871</v>
      </c>
      <c r="L953">
        <f t="shared" si="14"/>
        <v>42961</v>
      </c>
    </row>
    <row r="954" spans="1:12" x14ac:dyDescent="0.25">
      <c r="A954" t="s">
        <v>1327</v>
      </c>
      <c r="B954" t="s">
        <v>1328</v>
      </c>
      <c r="D954" t="s">
        <v>10</v>
      </c>
      <c r="E954" t="s">
        <v>13</v>
      </c>
      <c r="F954" t="s">
        <v>31</v>
      </c>
      <c r="G954" t="s">
        <v>18</v>
      </c>
      <c r="H954" t="s">
        <v>13</v>
      </c>
      <c r="J954">
        <v>73580581.439999998</v>
      </c>
      <c r="K954">
        <v>43069</v>
      </c>
      <c r="L954">
        <f t="shared" si="14"/>
        <v>43159</v>
      </c>
    </row>
    <row r="955" spans="1:12" x14ac:dyDescent="0.25">
      <c r="B955" t="s">
        <v>247</v>
      </c>
      <c r="D955" t="s">
        <v>4</v>
      </c>
      <c r="E955">
        <v>2</v>
      </c>
      <c r="F955">
        <v>4</v>
      </c>
      <c r="G955">
        <v>2</v>
      </c>
      <c r="H955">
        <v>2</v>
      </c>
      <c r="J955">
        <f>SUM(J956:J956)</f>
        <v>611974.40000000002</v>
      </c>
    </row>
    <row r="956" spans="1:12" x14ac:dyDescent="0.25">
      <c r="A956" t="s">
        <v>248</v>
      </c>
      <c r="B956" t="s">
        <v>399</v>
      </c>
      <c r="D956" t="s">
        <v>10</v>
      </c>
      <c r="E956">
        <v>2</v>
      </c>
      <c r="F956">
        <v>4</v>
      </c>
      <c r="G956">
        <v>2</v>
      </c>
      <c r="H956">
        <v>2</v>
      </c>
      <c r="J956">
        <v>611974.40000000002</v>
      </c>
      <c r="K956">
        <v>42538</v>
      </c>
      <c r="L956">
        <f t="shared" si="14"/>
        <v>42628</v>
      </c>
    </row>
    <row r="957" spans="1:12" x14ac:dyDescent="0.25">
      <c r="B957" t="s">
        <v>249</v>
      </c>
      <c r="D957" t="s">
        <v>4</v>
      </c>
      <c r="E957">
        <v>2</v>
      </c>
      <c r="F957">
        <v>4</v>
      </c>
      <c r="G957">
        <v>9</v>
      </c>
      <c r="H957">
        <v>1</v>
      </c>
      <c r="I957">
        <v>1</v>
      </c>
      <c r="J957">
        <f>SUM(J958:J964)</f>
        <v>133218947.22999999</v>
      </c>
    </row>
    <row r="958" spans="1:12" x14ac:dyDescent="0.25">
      <c r="A958" t="s">
        <v>250</v>
      </c>
      <c r="B958" t="s">
        <v>0</v>
      </c>
      <c r="C958" t="s">
        <v>724</v>
      </c>
      <c r="D958" t="s">
        <v>10</v>
      </c>
      <c r="E958">
        <v>2</v>
      </c>
      <c r="F958">
        <v>4</v>
      </c>
      <c r="G958">
        <v>9</v>
      </c>
      <c r="H958">
        <v>1</v>
      </c>
      <c r="I958">
        <v>1</v>
      </c>
      <c r="J958">
        <v>18547725</v>
      </c>
      <c r="K958">
        <v>42531</v>
      </c>
      <c r="L958">
        <f t="shared" si="14"/>
        <v>42621</v>
      </c>
    </row>
    <row r="959" spans="1:12" x14ac:dyDescent="0.25">
      <c r="A959" t="s">
        <v>251</v>
      </c>
      <c r="B959" t="s">
        <v>0</v>
      </c>
      <c r="D959" t="s">
        <v>10</v>
      </c>
      <c r="E959">
        <v>2</v>
      </c>
      <c r="F959">
        <v>4</v>
      </c>
      <c r="G959">
        <v>9</v>
      </c>
      <c r="H959">
        <v>1</v>
      </c>
      <c r="I959">
        <v>1</v>
      </c>
      <c r="J959">
        <v>41545600</v>
      </c>
      <c r="K959">
        <v>42544</v>
      </c>
      <c r="L959">
        <f t="shared" si="14"/>
        <v>42634</v>
      </c>
    </row>
    <row r="960" spans="1:12" x14ac:dyDescent="0.25">
      <c r="A960" t="s">
        <v>725</v>
      </c>
      <c r="B960" t="s">
        <v>0</v>
      </c>
      <c r="C960" t="s">
        <v>726</v>
      </c>
      <c r="D960" t="s">
        <v>10</v>
      </c>
      <c r="E960">
        <v>2</v>
      </c>
      <c r="F960">
        <v>4</v>
      </c>
      <c r="G960">
        <v>9</v>
      </c>
      <c r="H960">
        <v>1</v>
      </c>
      <c r="I960">
        <v>1</v>
      </c>
      <c r="J960">
        <v>12853500</v>
      </c>
      <c r="K960">
        <v>42549</v>
      </c>
      <c r="L960">
        <f t="shared" si="14"/>
        <v>42639</v>
      </c>
    </row>
    <row r="961" spans="1:12" x14ac:dyDescent="0.25">
      <c r="B961" t="s">
        <v>0</v>
      </c>
      <c r="D961" t="s">
        <v>10</v>
      </c>
      <c r="E961">
        <v>2</v>
      </c>
      <c r="F961">
        <v>4</v>
      </c>
      <c r="G961">
        <v>9</v>
      </c>
      <c r="H961">
        <v>1</v>
      </c>
      <c r="I961">
        <v>1</v>
      </c>
      <c r="J961">
        <v>11139660</v>
      </c>
      <c r="K961">
        <v>42892</v>
      </c>
      <c r="L961">
        <f t="shared" si="14"/>
        <v>42982</v>
      </c>
    </row>
    <row r="962" spans="1:12" x14ac:dyDescent="0.25">
      <c r="A962" t="s">
        <v>1343</v>
      </c>
      <c r="B962" t="s">
        <v>1344</v>
      </c>
      <c r="C962" t="s">
        <v>1345</v>
      </c>
      <c r="D962" t="s">
        <v>10</v>
      </c>
      <c r="E962">
        <v>2</v>
      </c>
      <c r="F962">
        <v>4</v>
      </c>
      <c r="G962">
        <v>9</v>
      </c>
      <c r="H962">
        <v>1</v>
      </c>
      <c r="I962">
        <v>1</v>
      </c>
      <c r="J962">
        <v>40127262.229999997</v>
      </c>
      <c r="K962">
        <v>43076</v>
      </c>
      <c r="L962">
        <f t="shared" si="14"/>
        <v>43166</v>
      </c>
    </row>
    <row r="963" spans="1:12" x14ac:dyDescent="0.25">
      <c r="A963" t="s">
        <v>1316</v>
      </c>
      <c r="B963" t="s">
        <v>1317</v>
      </c>
      <c r="C963" t="s">
        <v>1318</v>
      </c>
      <c r="D963" t="s">
        <v>10</v>
      </c>
      <c r="E963">
        <v>2</v>
      </c>
      <c r="F963">
        <v>4</v>
      </c>
      <c r="G963">
        <v>9</v>
      </c>
      <c r="H963">
        <v>1</v>
      </c>
      <c r="I963">
        <v>1</v>
      </c>
      <c r="J963">
        <v>6005200</v>
      </c>
      <c r="K963">
        <v>43067</v>
      </c>
      <c r="L963">
        <f t="shared" si="14"/>
        <v>43157</v>
      </c>
    </row>
    <row r="964" spans="1:12" x14ac:dyDescent="0.25">
      <c r="A964" t="s">
        <v>884</v>
      </c>
      <c r="B964" t="s">
        <v>885</v>
      </c>
      <c r="C964" t="s">
        <v>886</v>
      </c>
      <c r="D964" t="s">
        <v>10</v>
      </c>
      <c r="E964">
        <v>2</v>
      </c>
      <c r="F964">
        <v>4</v>
      </c>
      <c r="G964">
        <v>9</v>
      </c>
      <c r="H964">
        <v>1</v>
      </c>
      <c r="I964">
        <v>1</v>
      </c>
      <c r="J964">
        <v>3000000</v>
      </c>
      <c r="K964">
        <v>42502</v>
      </c>
      <c r="L964">
        <f t="shared" ref="L964:L1027" si="15">+K964+90</f>
        <v>42592</v>
      </c>
    </row>
    <row r="965" spans="1:12" x14ac:dyDescent="0.25">
      <c r="B965" t="s">
        <v>252</v>
      </c>
      <c r="D965" t="s">
        <v>4</v>
      </c>
      <c r="E965">
        <v>2</v>
      </c>
      <c r="F965">
        <v>6</v>
      </c>
      <c r="G965">
        <v>1</v>
      </c>
      <c r="H965">
        <v>1</v>
      </c>
      <c r="J965">
        <f>SUM(J966:J998)</f>
        <v>64834935.100000001</v>
      </c>
    </row>
    <row r="966" spans="1:12" x14ac:dyDescent="0.25">
      <c r="A966" t="s">
        <v>1124</v>
      </c>
      <c r="B966" t="s">
        <v>208</v>
      </c>
      <c r="D966" t="s">
        <v>10</v>
      </c>
      <c r="E966">
        <v>2</v>
      </c>
      <c r="F966">
        <v>6</v>
      </c>
      <c r="G966">
        <v>1</v>
      </c>
      <c r="H966">
        <v>1</v>
      </c>
      <c r="I966">
        <v>1</v>
      </c>
      <c r="J966">
        <v>97240.61</v>
      </c>
      <c r="K966">
        <v>42368</v>
      </c>
      <c r="L966">
        <f t="shared" si="15"/>
        <v>42458</v>
      </c>
    </row>
    <row r="967" spans="1:12" x14ac:dyDescent="0.25">
      <c r="A967" t="s">
        <v>975</v>
      </c>
      <c r="B967" t="s">
        <v>253</v>
      </c>
      <c r="D967" t="s">
        <v>10</v>
      </c>
      <c r="E967">
        <v>2</v>
      </c>
      <c r="F967">
        <v>6</v>
      </c>
      <c r="G967">
        <v>1</v>
      </c>
      <c r="H967">
        <v>1</v>
      </c>
      <c r="I967">
        <v>1</v>
      </c>
      <c r="J967">
        <v>387916.03</v>
      </c>
      <c r="K967">
        <v>42445</v>
      </c>
      <c r="L967">
        <f t="shared" si="15"/>
        <v>42535</v>
      </c>
    </row>
    <row r="968" spans="1:12" x14ac:dyDescent="0.25">
      <c r="A968" t="s">
        <v>484</v>
      </c>
      <c r="B968" t="s">
        <v>256</v>
      </c>
      <c r="D968" t="s">
        <v>10</v>
      </c>
      <c r="E968">
        <v>2</v>
      </c>
      <c r="F968">
        <v>6</v>
      </c>
      <c r="G968">
        <v>1</v>
      </c>
      <c r="H968">
        <v>1</v>
      </c>
      <c r="I968">
        <v>1</v>
      </c>
      <c r="J968">
        <v>389886.75</v>
      </c>
      <c r="K968">
        <v>42709</v>
      </c>
      <c r="L968">
        <f t="shared" si="15"/>
        <v>42799</v>
      </c>
    </row>
    <row r="969" spans="1:12" x14ac:dyDescent="0.25">
      <c r="A969" t="s">
        <v>921</v>
      </c>
      <c r="B969" t="s">
        <v>307</v>
      </c>
      <c r="D969" t="s">
        <v>10</v>
      </c>
      <c r="E969">
        <v>2</v>
      </c>
      <c r="F969">
        <v>6</v>
      </c>
      <c r="G969">
        <v>1</v>
      </c>
      <c r="H969">
        <v>1</v>
      </c>
      <c r="I969">
        <v>1</v>
      </c>
      <c r="J969">
        <v>206924.79999999999</v>
      </c>
      <c r="K969">
        <v>42709</v>
      </c>
      <c r="L969">
        <f t="shared" si="15"/>
        <v>42799</v>
      </c>
    </row>
    <row r="970" spans="1:12" x14ac:dyDescent="0.25">
      <c r="A970" t="s">
        <v>348</v>
      </c>
      <c r="B970" t="s">
        <v>347</v>
      </c>
      <c r="D970" t="s">
        <v>10</v>
      </c>
      <c r="E970">
        <v>2</v>
      </c>
      <c r="F970">
        <v>6</v>
      </c>
      <c r="G970">
        <v>1</v>
      </c>
      <c r="H970">
        <v>1</v>
      </c>
      <c r="I970">
        <v>1</v>
      </c>
      <c r="J970">
        <v>2434503.4300000002</v>
      </c>
      <c r="K970">
        <v>42709</v>
      </c>
      <c r="L970">
        <f t="shared" si="15"/>
        <v>42799</v>
      </c>
    </row>
    <row r="971" spans="1:12" x14ac:dyDescent="0.25">
      <c r="A971" t="s">
        <v>39</v>
      </c>
      <c r="B971" t="s">
        <v>35</v>
      </c>
      <c r="D971" t="s">
        <v>10</v>
      </c>
      <c r="E971">
        <v>2</v>
      </c>
      <c r="F971">
        <v>6</v>
      </c>
      <c r="G971">
        <v>1</v>
      </c>
      <c r="H971">
        <v>1</v>
      </c>
      <c r="I971">
        <v>1</v>
      </c>
      <c r="J971">
        <v>178652</v>
      </c>
      <c r="K971">
        <v>42720</v>
      </c>
      <c r="L971">
        <f t="shared" si="15"/>
        <v>42810</v>
      </c>
    </row>
    <row r="972" spans="1:12" x14ac:dyDescent="0.25">
      <c r="A972" t="s">
        <v>923</v>
      </c>
      <c r="B972" t="s">
        <v>307</v>
      </c>
      <c r="D972" t="s">
        <v>10</v>
      </c>
      <c r="E972">
        <v>2</v>
      </c>
      <c r="F972">
        <v>6</v>
      </c>
      <c r="G972">
        <v>1</v>
      </c>
      <c r="H972">
        <v>1</v>
      </c>
      <c r="I972">
        <v>1</v>
      </c>
      <c r="J972">
        <v>3194401.6</v>
      </c>
      <c r="K972">
        <v>42433</v>
      </c>
      <c r="L972">
        <f t="shared" si="15"/>
        <v>42523</v>
      </c>
    </row>
    <row r="973" spans="1:12" x14ac:dyDescent="0.25">
      <c r="A973" t="s">
        <v>922</v>
      </c>
      <c r="B973" t="s">
        <v>307</v>
      </c>
      <c r="D973" t="s">
        <v>10</v>
      </c>
      <c r="E973">
        <v>2</v>
      </c>
      <c r="F973">
        <v>6</v>
      </c>
      <c r="G973">
        <v>1</v>
      </c>
      <c r="H973">
        <v>1</v>
      </c>
      <c r="I973">
        <v>1</v>
      </c>
      <c r="J973">
        <v>2389075.2000000002</v>
      </c>
      <c r="K973">
        <v>42472</v>
      </c>
      <c r="L973">
        <f t="shared" si="15"/>
        <v>42562</v>
      </c>
    </row>
    <row r="974" spans="1:12" x14ac:dyDescent="0.25">
      <c r="A974" t="s">
        <v>408</v>
      </c>
      <c r="B974" t="s">
        <v>482</v>
      </c>
      <c r="C974" t="s">
        <v>483</v>
      </c>
      <c r="D974" t="s">
        <v>10</v>
      </c>
      <c r="E974">
        <v>2</v>
      </c>
      <c r="F974">
        <v>6</v>
      </c>
      <c r="G974">
        <v>1</v>
      </c>
      <c r="H974">
        <v>1</v>
      </c>
      <c r="I974">
        <v>1</v>
      </c>
      <c r="J974">
        <v>955800</v>
      </c>
      <c r="K974">
        <v>42975</v>
      </c>
      <c r="L974">
        <f t="shared" si="15"/>
        <v>43065</v>
      </c>
    </row>
    <row r="975" spans="1:12" x14ac:dyDescent="0.25">
      <c r="A975" t="s">
        <v>622</v>
      </c>
      <c r="B975" t="s">
        <v>35</v>
      </c>
      <c r="C975" t="s">
        <v>467</v>
      </c>
      <c r="D975" t="s">
        <v>10</v>
      </c>
      <c r="E975">
        <v>2</v>
      </c>
      <c r="F975">
        <v>6</v>
      </c>
      <c r="G975">
        <v>1</v>
      </c>
      <c r="H975">
        <v>1</v>
      </c>
      <c r="I975">
        <v>1</v>
      </c>
      <c r="J975">
        <v>7916424.1200000001</v>
      </c>
      <c r="K975">
        <v>43070</v>
      </c>
      <c r="L975">
        <f t="shared" si="15"/>
        <v>43160</v>
      </c>
    </row>
    <row r="976" spans="1:12" x14ac:dyDescent="0.25">
      <c r="A976" t="s">
        <v>1162</v>
      </c>
      <c r="B976" t="s">
        <v>1163</v>
      </c>
      <c r="C976" t="s">
        <v>467</v>
      </c>
      <c r="D976" t="s">
        <v>10</v>
      </c>
      <c r="E976">
        <v>2</v>
      </c>
      <c r="F976">
        <v>6</v>
      </c>
      <c r="G976">
        <v>1</v>
      </c>
      <c r="H976">
        <v>1</v>
      </c>
      <c r="I976">
        <v>1</v>
      </c>
      <c r="J976">
        <v>737535.4</v>
      </c>
      <c r="K976">
        <v>43010</v>
      </c>
      <c r="L976">
        <f t="shared" si="15"/>
        <v>43100</v>
      </c>
    </row>
    <row r="977" spans="1:12" x14ac:dyDescent="0.25">
      <c r="A977" t="s">
        <v>729</v>
      </c>
      <c r="B977" t="s">
        <v>1157</v>
      </c>
      <c r="C977" t="s">
        <v>730</v>
      </c>
      <c r="D977" t="s">
        <v>10</v>
      </c>
      <c r="E977">
        <v>2</v>
      </c>
      <c r="F977">
        <v>6</v>
      </c>
      <c r="G977">
        <v>1</v>
      </c>
      <c r="H977">
        <v>1</v>
      </c>
      <c r="I977">
        <v>1</v>
      </c>
      <c r="J977">
        <v>726880</v>
      </c>
      <c r="K977">
        <v>42585</v>
      </c>
      <c r="L977">
        <f t="shared" si="15"/>
        <v>42675</v>
      </c>
    </row>
    <row r="978" spans="1:12" x14ac:dyDescent="0.25">
      <c r="A978" t="s">
        <v>977</v>
      </c>
      <c r="B978" t="s">
        <v>254</v>
      </c>
      <c r="D978" t="s">
        <v>10</v>
      </c>
      <c r="E978">
        <v>2</v>
      </c>
      <c r="F978">
        <v>6</v>
      </c>
      <c r="G978">
        <v>1</v>
      </c>
      <c r="H978">
        <v>1</v>
      </c>
      <c r="I978">
        <v>1</v>
      </c>
      <c r="J978">
        <v>985654</v>
      </c>
      <c r="K978">
        <v>42474</v>
      </c>
      <c r="L978">
        <f t="shared" si="15"/>
        <v>42564</v>
      </c>
    </row>
    <row r="979" spans="1:12" x14ac:dyDescent="0.25">
      <c r="A979" t="s">
        <v>976</v>
      </c>
      <c r="B979" t="s">
        <v>253</v>
      </c>
      <c r="D979" t="s">
        <v>10</v>
      </c>
      <c r="E979">
        <v>2</v>
      </c>
      <c r="F979">
        <v>6</v>
      </c>
      <c r="G979">
        <v>1</v>
      </c>
      <c r="H979">
        <v>1</v>
      </c>
      <c r="I979">
        <v>1</v>
      </c>
      <c r="J979">
        <v>1641716.06</v>
      </c>
      <c r="K979">
        <v>42543</v>
      </c>
      <c r="L979">
        <f t="shared" si="15"/>
        <v>42633</v>
      </c>
    </row>
    <row r="980" spans="1:12" x14ac:dyDescent="0.25">
      <c r="A980" t="s">
        <v>638</v>
      </c>
      <c r="B980" t="s">
        <v>255</v>
      </c>
      <c r="C980" t="s">
        <v>728</v>
      </c>
      <c r="D980" t="s">
        <v>10</v>
      </c>
      <c r="E980">
        <v>2</v>
      </c>
      <c r="F980">
        <v>6</v>
      </c>
      <c r="G980">
        <v>1</v>
      </c>
      <c r="H980">
        <v>1</v>
      </c>
      <c r="I980">
        <v>1</v>
      </c>
      <c r="J980">
        <v>1409628</v>
      </c>
      <c r="K980">
        <v>42474</v>
      </c>
      <c r="L980">
        <f t="shared" si="15"/>
        <v>42564</v>
      </c>
    </row>
    <row r="981" spans="1:12" x14ac:dyDescent="0.25">
      <c r="A981" t="s">
        <v>1147</v>
      </c>
      <c r="B981" t="s">
        <v>1063</v>
      </c>
      <c r="C981" t="s">
        <v>496</v>
      </c>
      <c r="D981" t="s">
        <v>10</v>
      </c>
      <c r="E981">
        <v>2</v>
      </c>
      <c r="F981">
        <v>6</v>
      </c>
      <c r="G981">
        <v>1</v>
      </c>
      <c r="H981">
        <v>1</v>
      </c>
      <c r="I981">
        <v>1</v>
      </c>
      <c r="J981">
        <v>1299810.97</v>
      </c>
      <c r="K981">
        <v>43018</v>
      </c>
      <c r="L981">
        <f t="shared" si="15"/>
        <v>43108</v>
      </c>
    </row>
    <row r="982" spans="1:12" x14ac:dyDescent="0.25">
      <c r="A982" t="s">
        <v>1167</v>
      </c>
      <c r="B982" t="s">
        <v>1063</v>
      </c>
      <c r="C982" t="s">
        <v>496</v>
      </c>
      <c r="D982" t="s">
        <v>10</v>
      </c>
      <c r="E982">
        <v>2</v>
      </c>
      <c r="F982">
        <v>6</v>
      </c>
      <c r="G982">
        <v>1</v>
      </c>
      <c r="H982">
        <v>1</v>
      </c>
      <c r="I982">
        <v>1</v>
      </c>
      <c r="J982">
        <v>2455444.14</v>
      </c>
      <c r="K982">
        <v>43021</v>
      </c>
      <c r="L982">
        <f t="shared" si="15"/>
        <v>43111</v>
      </c>
    </row>
    <row r="983" spans="1:12" x14ac:dyDescent="0.25">
      <c r="A983" t="s">
        <v>1201</v>
      </c>
      <c r="B983" t="s">
        <v>1063</v>
      </c>
      <c r="C983" t="s">
        <v>496</v>
      </c>
      <c r="D983" t="s">
        <v>10</v>
      </c>
      <c r="E983">
        <v>2</v>
      </c>
      <c r="F983">
        <v>6</v>
      </c>
      <c r="G983">
        <v>1</v>
      </c>
      <c r="H983">
        <v>1</v>
      </c>
      <c r="I983">
        <v>1</v>
      </c>
      <c r="J983">
        <v>1972517.46</v>
      </c>
      <c r="K983">
        <v>43032</v>
      </c>
      <c r="L983">
        <f t="shared" si="15"/>
        <v>43122</v>
      </c>
    </row>
    <row r="984" spans="1:12" x14ac:dyDescent="0.25">
      <c r="A984" t="s">
        <v>1082</v>
      </c>
      <c r="B984" t="s">
        <v>1065</v>
      </c>
      <c r="C984" t="s">
        <v>1066</v>
      </c>
      <c r="D984" t="s">
        <v>10</v>
      </c>
      <c r="E984">
        <v>2</v>
      </c>
      <c r="F984">
        <v>6</v>
      </c>
      <c r="G984">
        <v>1</v>
      </c>
      <c r="H984">
        <v>1</v>
      </c>
      <c r="I984">
        <v>1</v>
      </c>
      <c r="J984">
        <v>9269941.3599999994</v>
      </c>
      <c r="K984">
        <v>42996</v>
      </c>
      <c r="L984">
        <f t="shared" si="15"/>
        <v>43086</v>
      </c>
    </row>
    <row r="985" spans="1:12" x14ac:dyDescent="0.25">
      <c r="A985" t="s">
        <v>1408</v>
      </c>
      <c r="B985" t="s">
        <v>1409</v>
      </c>
      <c r="C985" t="s">
        <v>467</v>
      </c>
      <c r="D985" t="s">
        <v>10</v>
      </c>
      <c r="E985">
        <v>2</v>
      </c>
      <c r="F985">
        <v>6</v>
      </c>
      <c r="G985">
        <v>1</v>
      </c>
      <c r="H985">
        <v>1</v>
      </c>
      <c r="I985">
        <v>1</v>
      </c>
      <c r="J985">
        <v>961253.49</v>
      </c>
      <c r="K985">
        <v>43088</v>
      </c>
      <c r="L985">
        <f t="shared" si="15"/>
        <v>43178</v>
      </c>
    </row>
    <row r="986" spans="1:12" x14ac:dyDescent="0.25">
      <c r="A986" t="s">
        <v>1335</v>
      </c>
      <c r="B986" t="s">
        <v>1336</v>
      </c>
      <c r="C986" t="s">
        <v>1337</v>
      </c>
      <c r="D986" t="s">
        <v>10</v>
      </c>
      <c r="E986">
        <v>2</v>
      </c>
      <c r="F986">
        <v>6</v>
      </c>
      <c r="G986">
        <v>1</v>
      </c>
      <c r="H986">
        <v>1</v>
      </c>
      <c r="I986">
        <v>1</v>
      </c>
      <c r="J986">
        <v>492728.04</v>
      </c>
      <c r="K986">
        <v>43082</v>
      </c>
      <c r="L986">
        <f t="shared" si="15"/>
        <v>43172</v>
      </c>
    </row>
    <row r="987" spans="1:12" x14ac:dyDescent="0.25">
      <c r="A987" t="s">
        <v>622</v>
      </c>
      <c r="B987" t="s">
        <v>1148</v>
      </c>
      <c r="C987" t="s">
        <v>496</v>
      </c>
      <c r="D987" t="s">
        <v>10</v>
      </c>
      <c r="E987">
        <v>2</v>
      </c>
      <c r="F987">
        <v>6</v>
      </c>
      <c r="G987">
        <v>1</v>
      </c>
      <c r="H987">
        <v>1</v>
      </c>
      <c r="I987">
        <v>1</v>
      </c>
      <c r="J987">
        <v>2041305.6</v>
      </c>
      <c r="K987">
        <v>43017</v>
      </c>
      <c r="L987">
        <f t="shared" si="15"/>
        <v>43107</v>
      </c>
    </row>
    <row r="988" spans="1:12" x14ac:dyDescent="0.25">
      <c r="A988" t="s">
        <v>1423</v>
      </c>
      <c r="B988" t="s">
        <v>1237</v>
      </c>
      <c r="C988" t="s">
        <v>728</v>
      </c>
      <c r="D988" t="s">
        <v>10</v>
      </c>
      <c r="E988">
        <v>2</v>
      </c>
      <c r="F988">
        <v>6</v>
      </c>
      <c r="G988">
        <v>1</v>
      </c>
      <c r="H988">
        <v>1</v>
      </c>
      <c r="I988">
        <v>1</v>
      </c>
      <c r="J988">
        <v>2271500</v>
      </c>
      <c r="K988">
        <v>43042</v>
      </c>
      <c r="L988">
        <f t="shared" si="15"/>
        <v>43132</v>
      </c>
    </row>
    <row r="989" spans="1:12" x14ac:dyDescent="0.25">
      <c r="A989" t="s">
        <v>1279</v>
      </c>
      <c r="B989" t="s">
        <v>1237</v>
      </c>
      <c r="C989" t="s">
        <v>728</v>
      </c>
      <c r="D989" t="s">
        <v>10</v>
      </c>
      <c r="E989">
        <v>2</v>
      </c>
      <c r="F989">
        <v>6</v>
      </c>
      <c r="G989">
        <v>1</v>
      </c>
      <c r="H989">
        <v>1</v>
      </c>
      <c r="I989">
        <v>1</v>
      </c>
      <c r="J989">
        <v>3314572.8</v>
      </c>
      <c r="K989">
        <v>43073</v>
      </c>
      <c r="L989">
        <f t="shared" si="15"/>
        <v>43163</v>
      </c>
    </row>
    <row r="990" spans="1:12" x14ac:dyDescent="0.25">
      <c r="A990" t="s">
        <v>924</v>
      </c>
      <c r="B990" t="s">
        <v>307</v>
      </c>
      <c r="C990" t="s">
        <v>728</v>
      </c>
      <c r="D990" t="s">
        <v>10</v>
      </c>
      <c r="E990">
        <v>2</v>
      </c>
      <c r="F990">
        <v>6</v>
      </c>
      <c r="G990">
        <v>1</v>
      </c>
      <c r="H990">
        <v>1</v>
      </c>
      <c r="I990">
        <v>1</v>
      </c>
      <c r="J990">
        <v>1191885.49</v>
      </c>
      <c r="K990">
        <v>42543</v>
      </c>
      <c r="L990">
        <f t="shared" si="15"/>
        <v>42633</v>
      </c>
    </row>
    <row r="991" spans="1:12" x14ac:dyDescent="0.25">
      <c r="A991" t="s">
        <v>1533</v>
      </c>
      <c r="B991" t="s">
        <v>1534</v>
      </c>
      <c r="C991" t="s">
        <v>496</v>
      </c>
      <c r="D991" t="s">
        <v>10</v>
      </c>
      <c r="E991">
        <v>2</v>
      </c>
      <c r="F991">
        <v>6</v>
      </c>
      <c r="G991">
        <v>1</v>
      </c>
      <c r="H991">
        <v>1</v>
      </c>
      <c r="I991">
        <v>1</v>
      </c>
      <c r="J991">
        <v>7085546</v>
      </c>
      <c r="K991">
        <v>42543</v>
      </c>
      <c r="L991">
        <f t="shared" si="15"/>
        <v>42633</v>
      </c>
    </row>
    <row r="992" spans="1:12" x14ac:dyDescent="0.25">
      <c r="A992" t="s">
        <v>1118</v>
      </c>
      <c r="B992" t="s">
        <v>1535</v>
      </c>
      <c r="C992" t="s">
        <v>496</v>
      </c>
      <c r="D992" t="s">
        <v>10</v>
      </c>
      <c r="E992">
        <v>2</v>
      </c>
      <c r="F992">
        <v>6</v>
      </c>
      <c r="G992">
        <v>1</v>
      </c>
      <c r="H992">
        <v>1</v>
      </c>
      <c r="I992">
        <v>1</v>
      </c>
      <c r="J992">
        <v>3238482.89</v>
      </c>
      <c r="K992">
        <v>42543</v>
      </c>
      <c r="L992">
        <f t="shared" si="15"/>
        <v>42633</v>
      </c>
    </row>
    <row r="993" spans="1:12" x14ac:dyDescent="0.25">
      <c r="A993" t="s">
        <v>408</v>
      </c>
      <c r="B993" t="s">
        <v>50</v>
      </c>
      <c r="D993" t="s">
        <v>10</v>
      </c>
      <c r="E993">
        <v>2</v>
      </c>
      <c r="F993">
        <v>6</v>
      </c>
      <c r="G993">
        <v>1</v>
      </c>
      <c r="H993">
        <v>1</v>
      </c>
      <c r="I993">
        <v>1</v>
      </c>
      <c r="J993">
        <v>1675503.24</v>
      </c>
      <c r="K993">
        <v>43041</v>
      </c>
      <c r="L993">
        <f t="shared" si="15"/>
        <v>43131</v>
      </c>
    </row>
    <row r="994" spans="1:12" x14ac:dyDescent="0.25">
      <c r="A994" t="s">
        <v>638</v>
      </c>
      <c r="B994" t="s">
        <v>1407</v>
      </c>
      <c r="C994" t="s">
        <v>467</v>
      </c>
      <c r="D994" t="s">
        <v>10</v>
      </c>
      <c r="E994">
        <v>2</v>
      </c>
      <c r="F994">
        <v>6</v>
      </c>
      <c r="G994">
        <v>1</v>
      </c>
      <c r="H994">
        <v>1</v>
      </c>
      <c r="I994">
        <v>1</v>
      </c>
      <c r="J994">
        <v>1508058.88</v>
      </c>
      <c r="K994">
        <v>43087</v>
      </c>
      <c r="L994">
        <f t="shared" si="15"/>
        <v>43177</v>
      </c>
    </row>
    <row r="995" spans="1:12" x14ac:dyDescent="0.25">
      <c r="A995" t="s">
        <v>355</v>
      </c>
      <c r="B995" t="s">
        <v>1074</v>
      </c>
      <c r="C995" t="s">
        <v>1066</v>
      </c>
      <c r="D995" t="s">
        <v>10</v>
      </c>
      <c r="E995">
        <v>2</v>
      </c>
      <c r="F995">
        <v>6</v>
      </c>
      <c r="G995">
        <v>1</v>
      </c>
      <c r="H995">
        <v>1</v>
      </c>
      <c r="I995">
        <v>1</v>
      </c>
      <c r="J995">
        <v>1101884</v>
      </c>
      <c r="K995">
        <v>42998</v>
      </c>
      <c r="L995">
        <f t="shared" si="15"/>
        <v>43088</v>
      </c>
    </row>
    <row r="996" spans="1:12" x14ac:dyDescent="0.25">
      <c r="A996" t="s">
        <v>936</v>
      </c>
      <c r="B996" t="s">
        <v>937</v>
      </c>
      <c r="C996" t="s">
        <v>938</v>
      </c>
      <c r="D996" t="s">
        <v>10</v>
      </c>
      <c r="E996">
        <v>2</v>
      </c>
      <c r="F996">
        <v>6</v>
      </c>
      <c r="G996">
        <v>1</v>
      </c>
      <c r="H996">
        <v>1</v>
      </c>
      <c r="I996">
        <v>1</v>
      </c>
      <c r="J996">
        <v>162503.75</v>
      </c>
      <c r="K996">
        <v>42998</v>
      </c>
      <c r="L996">
        <f t="shared" si="15"/>
        <v>43088</v>
      </c>
    </row>
    <row r="997" spans="1:12" x14ac:dyDescent="0.25">
      <c r="A997" t="s">
        <v>727</v>
      </c>
      <c r="B997" t="s">
        <v>411</v>
      </c>
      <c r="C997" t="s">
        <v>728</v>
      </c>
      <c r="D997" t="s">
        <v>10</v>
      </c>
      <c r="E997">
        <v>2</v>
      </c>
      <c r="F997">
        <v>6</v>
      </c>
      <c r="G997">
        <v>1</v>
      </c>
      <c r="H997">
        <v>1</v>
      </c>
      <c r="I997">
        <v>1</v>
      </c>
      <c r="J997">
        <v>603055.73</v>
      </c>
      <c r="K997">
        <v>42927</v>
      </c>
      <c r="L997">
        <f t="shared" si="15"/>
        <v>43017</v>
      </c>
    </row>
    <row r="998" spans="1:12" x14ac:dyDescent="0.25">
      <c r="A998" t="s">
        <v>131</v>
      </c>
      <c r="B998" t="s">
        <v>132</v>
      </c>
      <c r="D998" t="s">
        <v>10</v>
      </c>
      <c r="E998">
        <v>2</v>
      </c>
      <c r="F998">
        <v>6</v>
      </c>
      <c r="G998">
        <v>1</v>
      </c>
      <c r="H998">
        <v>1</v>
      </c>
      <c r="I998">
        <v>1</v>
      </c>
      <c r="J998">
        <v>536703.26</v>
      </c>
      <c r="K998">
        <v>42585</v>
      </c>
      <c r="L998">
        <f t="shared" si="15"/>
        <v>42675</v>
      </c>
    </row>
    <row r="999" spans="1:12" x14ac:dyDescent="0.25">
      <c r="B999" t="s">
        <v>257</v>
      </c>
      <c r="D999" t="s">
        <v>4</v>
      </c>
      <c r="E999">
        <v>2</v>
      </c>
      <c r="F999">
        <v>6</v>
      </c>
      <c r="G999">
        <v>1</v>
      </c>
      <c r="H999">
        <v>3</v>
      </c>
      <c r="I999">
        <v>1</v>
      </c>
      <c r="J999">
        <f>SUM(J1000:J1016)</f>
        <v>99373714.710000008</v>
      </c>
    </row>
    <row r="1000" spans="1:12" x14ac:dyDescent="0.25">
      <c r="A1000" t="s">
        <v>431</v>
      </c>
      <c r="B1000" t="s">
        <v>1117</v>
      </c>
      <c r="D1000" t="s">
        <v>10</v>
      </c>
      <c r="E1000">
        <v>2</v>
      </c>
      <c r="F1000">
        <v>6</v>
      </c>
      <c r="G1000">
        <v>1</v>
      </c>
      <c r="H1000">
        <v>3</v>
      </c>
      <c r="I1000">
        <v>1</v>
      </c>
      <c r="J1000">
        <v>3819789.8</v>
      </c>
      <c r="K1000">
        <v>42937</v>
      </c>
      <c r="L1000">
        <f t="shared" si="15"/>
        <v>43027</v>
      </c>
    </row>
    <row r="1001" spans="1:12" x14ac:dyDescent="0.25">
      <c r="A1001" t="s">
        <v>1434</v>
      </c>
      <c r="B1001" t="s">
        <v>1169</v>
      </c>
      <c r="C1001" t="s">
        <v>1153</v>
      </c>
      <c r="D1001" t="s">
        <v>10</v>
      </c>
      <c r="E1001">
        <v>2</v>
      </c>
      <c r="F1001">
        <v>6</v>
      </c>
      <c r="G1001">
        <v>1</v>
      </c>
      <c r="H1001">
        <v>3</v>
      </c>
      <c r="I1001">
        <v>1</v>
      </c>
      <c r="J1001">
        <v>979496.76</v>
      </c>
      <c r="K1001">
        <v>43007</v>
      </c>
      <c r="L1001">
        <f t="shared" si="15"/>
        <v>43097</v>
      </c>
    </row>
    <row r="1002" spans="1:12" x14ac:dyDescent="0.25">
      <c r="A1002" t="s">
        <v>1116</v>
      </c>
      <c r="B1002" t="s">
        <v>385</v>
      </c>
      <c r="D1002" t="s">
        <v>10</v>
      </c>
      <c r="E1002">
        <v>2</v>
      </c>
      <c r="F1002">
        <v>6</v>
      </c>
      <c r="G1002">
        <v>1</v>
      </c>
      <c r="H1002">
        <v>3</v>
      </c>
      <c r="I1002">
        <v>1</v>
      </c>
      <c r="J1002">
        <v>2000420.68</v>
      </c>
      <c r="K1002">
        <v>42899</v>
      </c>
      <c r="L1002">
        <f t="shared" si="15"/>
        <v>42989</v>
      </c>
    </row>
    <row r="1003" spans="1:12" x14ac:dyDescent="0.25">
      <c r="A1003" t="s">
        <v>1220</v>
      </c>
      <c r="B1003" t="s">
        <v>400</v>
      </c>
      <c r="C1003" t="s">
        <v>1221</v>
      </c>
      <c r="D1003" t="s">
        <v>10</v>
      </c>
      <c r="E1003">
        <v>2</v>
      </c>
      <c r="F1003">
        <v>6</v>
      </c>
      <c r="G1003">
        <v>1</v>
      </c>
      <c r="H1003">
        <v>3</v>
      </c>
      <c r="I1003">
        <v>1</v>
      </c>
      <c r="J1003">
        <v>825216.48</v>
      </c>
      <c r="K1003">
        <v>43041</v>
      </c>
      <c r="L1003">
        <f t="shared" si="15"/>
        <v>43131</v>
      </c>
    </row>
    <row r="1004" spans="1:12" x14ac:dyDescent="0.25">
      <c r="A1004" t="s">
        <v>469</v>
      </c>
      <c r="B1004" t="s">
        <v>385</v>
      </c>
      <c r="D1004" t="s">
        <v>10</v>
      </c>
      <c r="E1004">
        <v>2</v>
      </c>
      <c r="F1004">
        <v>6</v>
      </c>
      <c r="G1004">
        <v>1</v>
      </c>
      <c r="H1004">
        <v>3</v>
      </c>
      <c r="I1004">
        <v>1</v>
      </c>
      <c r="J1004">
        <v>678730.9</v>
      </c>
      <c r="K1004">
        <v>43041</v>
      </c>
      <c r="L1004">
        <f t="shared" si="15"/>
        <v>43131</v>
      </c>
    </row>
    <row r="1005" spans="1:12" x14ac:dyDescent="0.25">
      <c r="A1005" t="s">
        <v>492</v>
      </c>
      <c r="B1005" t="s">
        <v>418</v>
      </c>
      <c r="C1005" t="s">
        <v>493</v>
      </c>
      <c r="D1005" t="s">
        <v>10</v>
      </c>
      <c r="E1005">
        <v>2</v>
      </c>
      <c r="F1005">
        <v>6</v>
      </c>
      <c r="G1005">
        <v>1</v>
      </c>
      <c r="H1005">
        <v>3</v>
      </c>
      <c r="I1005">
        <v>1</v>
      </c>
      <c r="J1005">
        <v>683704.98</v>
      </c>
      <c r="K1005">
        <v>43041</v>
      </c>
      <c r="L1005">
        <f t="shared" si="15"/>
        <v>43131</v>
      </c>
    </row>
    <row r="1006" spans="1:12" x14ac:dyDescent="0.25">
      <c r="A1006" t="s">
        <v>1368</v>
      </c>
      <c r="B1006" t="s">
        <v>1369</v>
      </c>
      <c r="C1006" t="s">
        <v>1367</v>
      </c>
      <c r="D1006" t="s">
        <v>10</v>
      </c>
      <c r="E1006">
        <v>2</v>
      </c>
      <c r="F1006">
        <v>6</v>
      </c>
      <c r="G1006">
        <v>1</v>
      </c>
      <c r="H1006">
        <v>3</v>
      </c>
      <c r="I1006">
        <v>1</v>
      </c>
      <c r="J1006">
        <v>7056400</v>
      </c>
      <c r="K1006">
        <v>43041</v>
      </c>
      <c r="L1006">
        <f t="shared" si="15"/>
        <v>43131</v>
      </c>
    </row>
    <row r="1007" spans="1:12" x14ac:dyDescent="0.25">
      <c r="A1007" t="s">
        <v>1118</v>
      </c>
      <c r="B1007" t="s">
        <v>42</v>
      </c>
      <c r="D1007" t="s">
        <v>10</v>
      </c>
      <c r="E1007">
        <v>2</v>
      </c>
      <c r="F1007">
        <v>6</v>
      </c>
      <c r="G1007">
        <v>1</v>
      </c>
      <c r="H1007">
        <v>3</v>
      </c>
      <c r="I1007">
        <v>1</v>
      </c>
      <c r="J1007">
        <v>1790709</v>
      </c>
      <c r="K1007">
        <v>42625</v>
      </c>
      <c r="L1007">
        <f t="shared" si="15"/>
        <v>42715</v>
      </c>
    </row>
    <row r="1008" spans="1:12" x14ac:dyDescent="0.25">
      <c r="A1008" t="s">
        <v>469</v>
      </c>
      <c r="B1008" t="s">
        <v>385</v>
      </c>
      <c r="C1008" t="s">
        <v>1467</v>
      </c>
      <c r="D1008" t="s">
        <v>10</v>
      </c>
      <c r="E1008">
        <v>2</v>
      </c>
      <c r="F1008">
        <v>6</v>
      </c>
      <c r="G1008">
        <v>1</v>
      </c>
      <c r="H1008">
        <v>3</v>
      </c>
      <c r="I1008">
        <v>1</v>
      </c>
      <c r="J1008">
        <v>678730.9</v>
      </c>
      <c r="K1008">
        <v>43041</v>
      </c>
      <c r="L1008">
        <f t="shared" si="15"/>
        <v>43131</v>
      </c>
    </row>
    <row r="1009" spans="1:12" x14ac:dyDescent="0.25">
      <c r="A1009" t="s">
        <v>1522</v>
      </c>
      <c r="B1009" t="s">
        <v>385</v>
      </c>
      <c r="C1009" t="s">
        <v>1523</v>
      </c>
      <c r="D1009" t="s">
        <v>10</v>
      </c>
      <c r="E1009">
        <v>2</v>
      </c>
      <c r="F1009">
        <v>6</v>
      </c>
      <c r="G1009">
        <v>1</v>
      </c>
      <c r="H1009">
        <v>3</v>
      </c>
      <c r="I1009">
        <v>1</v>
      </c>
      <c r="J1009">
        <v>849373.85</v>
      </c>
      <c r="K1009">
        <v>43098</v>
      </c>
      <c r="L1009">
        <f t="shared" si="15"/>
        <v>43188</v>
      </c>
    </row>
    <row r="1010" spans="1:12" x14ac:dyDescent="0.25">
      <c r="A1010" t="s">
        <v>436</v>
      </c>
      <c r="B1010" t="s">
        <v>435</v>
      </c>
      <c r="D1010" t="s">
        <v>10</v>
      </c>
      <c r="E1010">
        <v>2</v>
      </c>
      <c r="F1010">
        <v>6</v>
      </c>
      <c r="G1010">
        <v>1</v>
      </c>
      <c r="H1010">
        <v>3</v>
      </c>
      <c r="I1010">
        <v>1</v>
      </c>
      <c r="J1010">
        <v>1799103.52</v>
      </c>
      <c r="K1010">
        <v>43041</v>
      </c>
      <c r="L1010">
        <f t="shared" si="15"/>
        <v>43131</v>
      </c>
    </row>
    <row r="1011" spans="1:12" x14ac:dyDescent="0.25">
      <c r="A1011" t="s">
        <v>1466</v>
      </c>
      <c r="B1011" t="s">
        <v>208</v>
      </c>
      <c r="C1011" t="s">
        <v>1467</v>
      </c>
      <c r="D1011" t="s">
        <v>10</v>
      </c>
      <c r="E1011">
        <v>2</v>
      </c>
      <c r="F1011">
        <v>6</v>
      </c>
      <c r="G1011">
        <v>1</v>
      </c>
      <c r="H1011">
        <v>3</v>
      </c>
      <c r="I1011">
        <v>1</v>
      </c>
      <c r="J1011">
        <v>605696.36</v>
      </c>
      <c r="K1011">
        <v>42737</v>
      </c>
      <c r="L1011">
        <f t="shared" si="15"/>
        <v>42827</v>
      </c>
    </row>
    <row r="1012" spans="1:12" x14ac:dyDescent="0.25">
      <c r="A1012" t="s">
        <v>894</v>
      </c>
      <c r="B1012" t="s">
        <v>435</v>
      </c>
      <c r="C1012" t="s">
        <v>1122</v>
      </c>
      <c r="D1012" t="s">
        <v>10</v>
      </c>
      <c r="E1012">
        <v>2</v>
      </c>
      <c r="F1012">
        <v>6</v>
      </c>
      <c r="G1012">
        <v>1</v>
      </c>
      <c r="H1012">
        <v>3</v>
      </c>
      <c r="I1012">
        <v>1</v>
      </c>
      <c r="J1012">
        <v>6434398.4000000004</v>
      </c>
      <c r="K1012">
        <v>43041</v>
      </c>
      <c r="L1012">
        <f t="shared" si="15"/>
        <v>43131</v>
      </c>
    </row>
    <row r="1013" spans="1:12" x14ac:dyDescent="0.25">
      <c r="A1013" t="s">
        <v>1119</v>
      </c>
      <c r="B1013" t="s">
        <v>42</v>
      </c>
      <c r="D1013" t="s">
        <v>10</v>
      </c>
      <c r="E1013">
        <v>2</v>
      </c>
      <c r="F1013">
        <v>6</v>
      </c>
      <c r="G1013">
        <v>1</v>
      </c>
      <c r="H1013">
        <v>3</v>
      </c>
      <c r="I1013">
        <v>1</v>
      </c>
      <c r="J1013">
        <v>2867400</v>
      </c>
      <c r="K1013">
        <v>42671</v>
      </c>
      <c r="L1013">
        <f t="shared" si="15"/>
        <v>42761</v>
      </c>
    </row>
    <row r="1014" spans="1:12" x14ac:dyDescent="0.25">
      <c r="A1014" t="s">
        <v>1033</v>
      </c>
      <c r="B1014" t="s">
        <v>1034</v>
      </c>
      <c r="C1014" t="s">
        <v>1035</v>
      </c>
      <c r="D1014" t="s">
        <v>10</v>
      </c>
      <c r="E1014">
        <v>2</v>
      </c>
      <c r="F1014">
        <v>6</v>
      </c>
      <c r="G1014">
        <v>1</v>
      </c>
      <c r="H1014">
        <v>3</v>
      </c>
      <c r="I1014">
        <v>1</v>
      </c>
      <c r="J1014">
        <v>727585.64</v>
      </c>
      <c r="K1014">
        <v>43041</v>
      </c>
      <c r="L1014">
        <f t="shared" si="15"/>
        <v>43131</v>
      </c>
    </row>
    <row r="1015" spans="1:12" x14ac:dyDescent="0.25">
      <c r="A1015" t="s">
        <v>1309</v>
      </c>
      <c r="B1015" t="s">
        <v>1310</v>
      </c>
      <c r="C1015" t="s">
        <v>1311</v>
      </c>
      <c r="D1015" t="s">
        <v>10</v>
      </c>
      <c r="E1015">
        <v>2</v>
      </c>
      <c r="F1015">
        <v>6</v>
      </c>
      <c r="G1015">
        <v>1</v>
      </c>
      <c r="H1015">
        <v>3</v>
      </c>
      <c r="I1015">
        <v>1</v>
      </c>
      <c r="J1015">
        <v>67330800</v>
      </c>
      <c r="K1015">
        <v>43066</v>
      </c>
      <c r="L1015">
        <f t="shared" si="15"/>
        <v>43156</v>
      </c>
    </row>
    <row r="1016" spans="1:12" x14ac:dyDescent="0.25">
      <c r="A1016" t="s">
        <v>1031</v>
      </c>
      <c r="B1016" t="s">
        <v>1495</v>
      </c>
      <c r="C1016" t="s">
        <v>1032</v>
      </c>
      <c r="D1016" t="s">
        <v>10</v>
      </c>
      <c r="E1016">
        <v>2</v>
      </c>
      <c r="F1016">
        <v>6</v>
      </c>
      <c r="G1016">
        <v>1</v>
      </c>
      <c r="H1016">
        <v>3</v>
      </c>
      <c r="I1016">
        <v>1</v>
      </c>
      <c r="J1016">
        <v>246157.44</v>
      </c>
      <c r="K1016">
        <v>43041</v>
      </c>
      <c r="L1016">
        <f t="shared" si="15"/>
        <v>43131</v>
      </c>
    </row>
    <row r="1017" spans="1:12" x14ac:dyDescent="0.25">
      <c r="B1017" t="s">
        <v>258</v>
      </c>
      <c r="D1017" t="s">
        <v>4</v>
      </c>
      <c r="E1017">
        <v>2</v>
      </c>
      <c r="F1017">
        <v>6</v>
      </c>
      <c r="G1017">
        <v>1</v>
      </c>
      <c r="H1017">
        <v>4</v>
      </c>
      <c r="I1017">
        <v>1</v>
      </c>
      <c r="J1017">
        <f>SUM(J1018:J1018)</f>
        <v>729240</v>
      </c>
    </row>
    <row r="1018" spans="1:12" x14ac:dyDescent="0.25">
      <c r="A1018" t="s">
        <v>259</v>
      </c>
      <c r="B1018" t="s">
        <v>236</v>
      </c>
      <c r="D1018" t="s">
        <v>10</v>
      </c>
      <c r="E1018">
        <v>2</v>
      </c>
      <c r="F1018">
        <v>6</v>
      </c>
      <c r="G1018">
        <v>1</v>
      </c>
      <c r="H1018">
        <v>4</v>
      </c>
      <c r="I1018">
        <v>1</v>
      </c>
      <c r="J1018">
        <v>729240</v>
      </c>
      <c r="K1018">
        <v>42636</v>
      </c>
      <c r="L1018">
        <f t="shared" si="15"/>
        <v>42726</v>
      </c>
    </row>
    <row r="1019" spans="1:12" x14ac:dyDescent="0.25">
      <c r="B1019" t="s">
        <v>260</v>
      </c>
      <c r="D1019" t="s">
        <v>4</v>
      </c>
      <c r="E1019">
        <v>2</v>
      </c>
      <c r="F1019">
        <v>6</v>
      </c>
      <c r="G1019">
        <v>1</v>
      </c>
      <c r="H1019">
        <v>9</v>
      </c>
      <c r="I1019">
        <v>1</v>
      </c>
      <c r="J1019">
        <f>SUM(J1020:J1021)</f>
        <v>34578771.170000002</v>
      </c>
    </row>
    <row r="1020" spans="1:12" s="1" customFormat="1" x14ac:dyDescent="0.25">
      <c r="A1020" t="s">
        <v>1112</v>
      </c>
      <c r="B1020" t="s">
        <v>1217</v>
      </c>
      <c r="C1020" t="s">
        <v>1113</v>
      </c>
      <c r="D1020" t="s">
        <v>10</v>
      </c>
      <c r="E1020">
        <v>2</v>
      </c>
      <c r="F1020">
        <v>6</v>
      </c>
      <c r="G1020">
        <v>1</v>
      </c>
      <c r="H1020">
        <v>9</v>
      </c>
      <c r="I1020">
        <v>1</v>
      </c>
      <c r="J1020">
        <v>881595.7</v>
      </c>
      <c r="K1020">
        <v>43013</v>
      </c>
      <c r="L1020">
        <f t="shared" si="15"/>
        <v>43103</v>
      </c>
    </row>
    <row r="1021" spans="1:12" s="3" customFormat="1" x14ac:dyDescent="0.25">
      <c r="A1021" t="s">
        <v>928</v>
      </c>
      <c r="B1021" t="s">
        <v>1086</v>
      </c>
      <c r="C1021" t="s">
        <v>1039</v>
      </c>
      <c r="D1021" t="s">
        <v>10</v>
      </c>
      <c r="E1021">
        <v>2</v>
      </c>
      <c r="F1021">
        <v>6</v>
      </c>
      <c r="G1021">
        <v>1</v>
      </c>
      <c r="H1021">
        <v>9</v>
      </c>
      <c r="I1021">
        <v>1</v>
      </c>
      <c r="J1021">
        <v>33697175.469999999</v>
      </c>
      <c r="K1021">
        <v>43004</v>
      </c>
      <c r="L1021">
        <f t="shared" si="15"/>
        <v>43094</v>
      </c>
    </row>
    <row r="1022" spans="1:12" x14ac:dyDescent="0.25">
      <c r="B1022" t="s">
        <v>261</v>
      </c>
      <c r="D1022" t="s">
        <v>4</v>
      </c>
      <c r="E1022">
        <v>2</v>
      </c>
      <c r="F1022">
        <v>6</v>
      </c>
      <c r="G1022">
        <v>2</v>
      </c>
      <c r="H1022">
        <v>1</v>
      </c>
      <c r="I1022">
        <v>1</v>
      </c>
      <c r="J1022">
        <f>SUM(J1023:J1024)</f>
        <v>867779.28</v>
      </c>
    </row>
    <row r="1023" spans="1:12" x14ac:dyDescent="0.25">
      <c r="A1023" t="s">
        <v>1312</v>
      </c>
      <c r="B1023" t="s">
        <v>223</v>
      </c>
      <c r="D1023" t="s">
        <v>10</v>
      </c>
      <c r="E1023">
        <v>2</v>
      </c>
      <c r="F1023">
        <v>6</v>
      </c>
      <c r="G1023">
        <v>2</v>
      </c>
      <c r="H1023">
        <v>1</v>
      </c>
      <c r="J1023">
        <v>18769.28</v>
      </c>
      <c r="K1023">
        <v>42629</v>
      </c>
      <c r="L1023">
        <f t="shared" si="15"/>
        <v>42719</v>
      </c>
    </row>
    <row r="1024" spans="1:12" x14ac:dyDescent="0.25">
      <c r="A1024" t="s">
        <v>1439</v>
      </c>
      <c r="B1024" t="s">
        <v>1440</v>
      </c>
      <c r="C1024" t="s">
        <v>1441</v>
      </c>
      <c r="D1024" t="s">
        <v>10</v>
      </c>
      <c r="E1024">
        <v>2</v>
      </c>
      <c r="F1024">
        <v>6</v>
      </c>
      <c r="G1024">
        <v>2</v>
      </c>
      <c r="H1024">
        <v>1</v>
      </c>
      <c r="J1024">
        <v>849010</v>
      </c>
      <c r="K1024">
        <v>43091</v>
      </c>
      <c r="L1024">
        <f t="shared" si="15"/>
        <v>43181</v>
      </c>
    </row>
    <row r="1025" spans="1:12" x14ac:dyDescent="0.25">
      <c r="B1025" t="s">
        <v>262</v>
      </c>
      <c r="D1025" t="s">
        <v>4</v>
      </c>
      <c r="E1025">
        <v>2</v>
      </c>
      <c r="F1025">
        <v>6</v>
      </c>
      <c r="G1025">
        <v>2</v>
      </c>
      <c r="H1025">
        <v>4</v>
      </c>
      <c r="I1025">
        <v>1</v>
      </c>
      <c r="J1025">
        <f>SUM(J1026:J1027)</f>
        <v>7247424.5700000003</v>
      </c>
    </row>
    <row r="1026" spans="1:12" s="1" customFormat="1" x14ac:dyDescent="0.25">
      <c r="A1026" t="s">
        <v>925</v>
      </c>
      <c r="B1026" t="s">
        <v>926</v>
      </c>
      <c r="C1026" t="s">
        <v>927</v>
      </c>
      <c r="D1026" t="s">
        <v>10</v>
      </c>
      <c r="E1026">
        <v>2</v>
      </c>
      <c r="F1026">
        <v>6</v>
      </c>
      <c r="G1026">
        <v>2</v>
      </c>
      <c r="H1026">
        <v>4</v>
      </c>
      <c r="I1026">
        <v>1</v>
      </c>
      <c r="J1026">
        <v>4650928.03</v>
      </c>
      <c r="K1026">
        <v>41694</v>
      </c>
      <c r="L1026">
        <f t="shared" si="15"/>
        <v>41784</v>
      </c>
    </row>
    <row r="1027" spans="1:12" x14ac:dyDescent="0.25">
      <c r="A1027" t="s">
        <v>978</v>
      </c>
      <c r="B1027" t="s">
        <v>263</v>
      </c>
      <c r="D1027" t="s">
        <v>10</v>
      </c>
      <c r="E1027">
        <v>2</v>
      </c>
      <c r="F1027">
        <v>6</v>
      </c>
      <c r="G1027">
        <v>2</v>
      </c>
      <c r="H1027">
        <v>4</v>
      </c>
      <c r="I1027">
        <v>1</v>
      </c>
      <c r="J1027">
        <v>2596496.54</v>
      </c>
      <c r="K1027">
        <v>42703</v>
      </c>
      <c r="L1027">
        <f t="shared" si="15"/>
        <v>42793</v>
      </c>
    </row>
    <row r="1028" spans="1:12" x14ac:dyDescent="0.25">
      <c r="B1028" t="s">
        <v>318</v>
      </c>
      <c r="D1028" t="s">
        <v>4</v>
      </c>
      <c r="E1028" t="s">
        <v>13</v>
      </c>
      <c r="F1028" t="s">
        <v>33</v>
      </c>
      <c r="G1028" t="s">
        <v>30</v>
      </c>
      <c r="H1028" t="s">
        <v>11</v>
      </c>
      <c r="I1028" t="s">
        <v>11</v>
      </c>
      <c r="J1028">
        <f>SUM(J1029:J1030)</f>
        <v>27568824.380000003</v>
      </c>
    </row>
    <row r="1029" spans="1:12" s="1" customFormat="1" x14ac:dyDescent="0.25">
      <c r="A1029" t="s">
        <v>455</v>
      </c>
      <c r="B1029" t="s">
        <v>386</v>
      </c>
      <c r="C1029" t="s">
        <v>494</v>
      </c>
      <c r="D1029" t="s">
        <v>10</v>
      </c>
      <c r="E1029" t="s">
        <v>13</v>
      </c>
      <c r="F1029" t="s">
        <v>33</v>
      </c>
      <c r="G1029" t="s">
        <v>30</v>
      </c>
      <c r="H1029" t="s">
        <v>11</v>
      </c>
      <c r="I1029" t="s">
        <v>11</v>
      </c>
      <c r="J1029">
        <v>12463194</v>
      </c>
      <c r="K1029">
        <v>42971</v>
      </c>
      <c r="L1029">
        <f t="shared" ref="L1029:L1091" si="16">+K1029+90</f>
        <v>43061</v>
      </c>
    </row>
    <row r="1030" spans="1:12" s="1" customFormat="1" x14ac:dyDescent="0.25">
      <c r="A1030" t="s">
        <v>1071</v>
      </c>
      <c r="B1030" t="s">
        <v>1086</v>
      </c>
      <c r="C1030" t="s">
        <v>494</v>
      </c>
      <c r="D1030" t="s">
        <v>10</v>
      </c>
      <c r="E1030" t="s">
        <v>13</v>
      </c>
      <c r="F1030" t="s">
        <v>33</v>
      </c>
      <c r="G1030" t="s">
        <v>30</v>
      </c>
      <c r="H1030" t="s">
        <v>11</v>
      </c>
      <c r="I1030" t="s">
        <v>11</v>
      </c>
      <c r="J1030">
        <v>15105630.380000001</v>
      </c>
      <c r="K1030">
        <v>43054</v>
      </c>
      <c r="L1030">
        <f t="shared" si="16"/>
        <v>43144</v>
      </c>
    </row>
    <row r="1031" spans="1:12" x14ac:dyDescent="0.25">
      <c r="B1031" t="s">
        <v>264</v>
      </c>
      <c r="D1031" t="s">
        <v>4</v>
      </c>
      <c r="E1031">
        <v>2</v>
      </c>
      <c r="F1031">
        <v>6</v>
      </c>
      <c r="G1031">
        <v>4</v>
      </c>
      <c r="H1031">
        <v>1</v>
      </c>
      <c r="I1031">
        <v>1</v>
      </c>
      <c r="J1031">
        <f>SUM(J1032:J1033)</f>
        <v>136106120.81999999</v>
      </c>
    </row>
    <row r="1032" spans="1:12" s="3" customFormat="1" x14ac:dyDescent="0.25">
      <c r="A1032" t="s">
        <v>645</v>
      </c>
      <c r="B1032" t="s">
        <v>646</v>
      </c>
      <c r="C1032" t="s">
        <v>647</v>
      </c>
      <c r="D1032" t="s">
        <v>10</v>
      </c>
      <c r="E1032">
        <v>2</v>
      </c>
      <c r="F1032">
        <v>6</v>
      </c>
      <c r="G1032">
        <v>4</v>
      </c>
      <c r="H1032">
        <v>1</v>
      </c>
      <c r="I1032">
        <v>1</v>
      </c>
      <c r="J1032">
        <v>133440006.81999999</v>
      </c>
      <c r="K1032"/>
      <c r="L1032">
        <f t="shared" si="16"/>
        <v>90</v>
      </c>
    </row>
    <row r="1033" spans="1:12" x14ac:dyDescent="0.25">
      <c r="A1033" t="s">
        <v>113</v>
      </c>
      <c r="B1033" t="s">
        <v>265</v>
      </c>
      <c r="D1033" t="s">
        <v>10</v>
      </c>
      <c r="E1033">
        <v>2</v>
      </c>
      <c r="F1033">
        <v>6</v>
      </c>
      <c r="G1033">
        <v>4</v>
      </c>
      <c r="H1033">
        <v>1</v>
      </c>
      <c r="I1033">
        <v>1</v>
      </c>
      <c r="J1033">
        <v>2666114</v>
      </c>
      <c r="K1033">
        <v>42310</v>
      </c>
      <c r="L1033">
        <f t="shared" si="16"/>
        <v>42400</v>
      </c>
    </row>
    <row r="1034" spans="1:12" x14ac:dyDescent="0.25">
      <c r="B1034" t="s">
        <v>266</v>
      </c>
      <c r="D1034" t="s">
        <v>4</v>
      </c>
      <c r="E1034">
        <v>2</v>
      </c>
      <c r="F1034">
        <v>6</v>
      </c>
      <c r="G1034">
        <v>4</v>
      </c>
      <c r="H1034">
        <v>2</v>
      </c>
      <c r="I1034">
        <v>1</v>
      </c>
      <c r="J1034">
        <f>SUM(J1035:J1035)</f>
        <v>96104.13</v>
      </c>
    </row>
    <row r="1035" spans="1:12" x14ac:dyDescent="0.25">
      <c r="A1035" t="s">
        <v>638</v>
      </c>
      <c r="B1035" t="s">
        <v>223</v>
      </c>
      <c r="C1035" t="s">
        <v>731</v>
      </c>
      <c r="D1035" t="s">
        <v>10</v>
      </c>
      <c r="E1035">
        <v>2</v>
      </c>
      <c r="F1035">
        <v>6</v>
      </c>
      <c r="G1035">
        <v>4</v>
      </c>
      <c r="H1035">
        <v>2</v>
      </c>
      <c r="I1035">
        <v>1</v>
      </c>
      <c r="J1035">
        <v>96104.13</v>
      </c>
      <c r="K1035">
        <v>42632</v>
      </c>
      <c r="L1035">
        <f t="shared" si="16"/>
        <v>42722</v>
      </c>
    </row>
    <row r="1036" spans="1:12" x14ac:dyDescent="0.25">
      <c r="B1036" t="s">
        <v>267</v>
      </c>
      <c r="D1036" t="s">
        <v>4</v>
      </c>
      <c r="E1036">
        <v>2</v>
      </c>
      <c r="F1036">
        <v>6</v>
      </c>
      <c r="G1036">
        <v>5</v>
      </c>
      <c r="H1036">
        <v>4</v>
      </c>
      <c r="I1036">
        <v>1</v>
      </c>
      <c r="J1036">
        <f>SUM(J1037:J1037)</f>
        <v>799804</v>
      </c>
    </row>
    <row r="1037" spans="1:12" s="1" customFormat="1" x14ac:dyDescent="0.25">
      <c r="A1037" t="s">
        <v>1362</v>
      </c>
      <c r="B1037" t="s">
        <v>1378</v>
      </c>
      <c r="C1037" t="s">
        <v>1363</v>
      </c>
      <c r="D1037" t="s">
        <v>10</v>
      </c>
      <c r="E1037" t="s">
        <v>13</v>
      </c>
      <c r="F1037" t="s">
        <v>33</v>
      </c>
      <c r="G1037" t="s">
        <v>32</v>
      </c>
      <c r="H1037" t="s">
        <v>31</v>
      </c>
      <c r="I1037" t="s">
        <v>11</v>
      </c>
      <c r="J1037">
        <v>799804</v>
      </c>
      <c r="K1037">
        <v>43082</v>
      </c>
      <c r="L1037">
        <f t="shared" si="16"/>
        <v>43172</v>
      </c>
    </row>
    <row r="1038" spans="1:12" x14ac:dyDescent="0.25">
      <c r="B1038" t="s">
        <v>268</v>
      </c>
      <c r="D1038" t="s">
        <v>4</v>
      </c>
      <c r="E1038">
        <v>2</v>
      </c>
      <c r="F1038">
        <v>6</v>
      </c>
      <c r="G1038">
        <v>5</v>
      </c>
      <c r="H1038">
        <v>5</v>
      </c>
      <c r="I1038">
        <v>1</v>
      </c>
      <c r="J1038">
        <f>SUM(J1039:J1039)</f>
        <v>17000000</v>
      </c>
    </row>
    <row r="1039" spans="1:12" s="3" customFormat="1" x14ac:dyDescent="0.25">
      <c r="A1039" t="s">
        <v>352</v>
      </c>
      <c r="B1039" t="s">
        <v>0</v>
      </c>
      <c r="C1039" t="s">
        <v>979</v>
      </c>
      <c r="D1039" t="s">
        <v>10</v>
      </c>
      <c r="E1039" t="s">
        <v>13</v>
      </c>
      <c r="F1039" t="s">
        <v>33</v>
      </c>
      <c r="G1039" t="s">
        <v>32</v>
      </c>
      <c r="H1039" t="s">
        <v>32</v>
      </c>
      <c r="I1039" t="s">
        <v>11</v>
      </c>
      <c r="J1039">
        <v>17000000</v>
      </c>
      <c r="K1039">
        <v>42494</v>
      </c>
      <c r="L1039">
        <f t="shared" si="16"/>
        <v>42584</v>
      </c>
    </row>
    <row r="1040" spans="1:12" x14ac:dyDescent="0.25">
      <c r="B1040" t="s">
        <v>426</v>
      </c>
      <c r="D1040" t="s">
        <v>4</v>
      </c>
      <c r="E1040">
        <v>2</v>
      </c>
      <c r="F1040">
        <v>6</v>
      </c>
      <c r="G1040">
        <v>5</v>
      </c>
      <c r="H1040">
        <v>6</v>
      </c>
      <c r="I1040">
        <v>1</v>
      </c>
      <c r="J1040">
        <f>SUM(J1041:J1041)</f>
        <v>525000</v>
      </c>
    </row>
    <row r="1041" spans="1:12" x14ac:dyDescent="0.25">
      <c r="A1041" t="s">
        <v>732</v>
      </c>
      <c r="B1041" t="s">
        <v>269</v>
      </c>
      <c r="D1041" t="s">
        <v>10</v>
      </c>
      <c r="E1041">
        <v>2</v>
      </c>
      <c r="F1041">
        <v>6</v>
      </c>
      <c r="G1041">
        <v>5</v>
      </c>
      <c r="H1041">
        <v>6</v>
      </c>
      <c r="I1041">
        <v>1</v>
      </c>
      <c r="J1041">
        <v>525000</v>
      </c>
      <c r="K1041">
        <v>42524</v>
      </c>
      <c r="L1041">
        <f t="shared" si="16"/>
        <v>42614</v>
      </c>
    </row>
    <row r="1042" spans="1:12" x14ac:dyDescent="0.25">
      <c r="B1042" t="s">
        <v>270</v>
      </c>
      <c r="D1042" t="s">
        <v>4</v>
      </c>
      <c r="E1042">
        <v>2</v>
      </c>
      <c r="F1042">
        <v>6</v>
      </c>
      <c r="G1042">
        <v>5</v>
      </c>
      <c r="H1042">
        <v>8</v>
      </c>
      <c r="J1042">
        <f>SUM(J1043:J1043)</f>
        <v>590900.68999999994</v>
      </c>
    </row>
    <row r="1043" spans="1:12" x14ac:dyDescent="0.25">
      <c r="A1043" t="s">
        <v>1312</v>
      </c>
      <c r="B1043" t="s">
        <v>223</v>
      </c>
      <c r="D1043" t="s">
        <v>10</v>
      </c>
      <c r="E1043">
        <v>2</v>
      </c>
      <c r="F1043">
        <v>6</v>
      </c>
      <c r="G1043">
        <v>5</v>
      </c>
      <c r="H1043">
        <v>8</v>
      </c>
      <c r="J1043">
        <v>590900.68999999994</v>
      </c>
      <c r="K1043">
        <v>42629</v>
      </c>
      <c r="L1043">
        <f t="shared" si="16"/>
        <v>42719</v>
      </c>
    </row>
    <row r="1044" spans="1:12" x14ac:dyDescent="0.25">
      <c r="B1044" t="s">
        <v>271</v>
      </c>
      <c r="D1044" t="s">
        <v>4</v>
      </c>
      <c r="E1044">
        <v>2</v>
      </c>
      <c r="F1044">
        <v>7</v>
      </c>
      <c r="G1044">
        <v>1</v>
      </c>
      <c r="H1044">
        <v>2</v>
      </c>
      <c r="J1044">
        <f>SUM(J1045:J1129)</f>
        <v>195246503.97999999</v>
      </c>
    </row>
    <row r="1045" spans="1:12" x14ac:dyDescent="0.25">
      <c r="A1045" t="s">
        <v>95</v>
      </c>
      <c r="B1045" t="s">
        <v>273</v>
      </c>
      <c r="C1045" t="s">
        <v>465</v>
      </c>
      <c r="D1045" t="s">
        <v>10</v>
      </c>
      <c r="E1045">
        <v>2</v>
      </c>
      <c r="F1045">
        <v>7</v>
      </c>
      <c r="G1045">
        <v>1</v>
      </c>
      <c r="H1045">
        <v>2</v>
      </c>
      <c r="J1045">
        <v>2964607.59</v>
      </c>
      <c r="K1045">
        <v>42473</v>
      </c>
      <c r="L1045">
        <f t="shared" si="16"/>
        <v>42563</v>
      </c>
    </row>
    <row r="1046" spans="1:12" x14ac:dyDescent="0.25">
      <c r="A1046" t="s">
        <v>350</v>
      </c>
      <c r="B1046" t="s">
        <v>402</v>
      </c>
      <c r="C1046" t="s">
        <v>465</v>
      </c>
      <c r="D1046" t="s">
        <v>10</v>
      </c>
      <c r="E1046">
        <v>2</v>
      </c>
      <c r="F1046">
        <v>7</v>
      </c>
      <c r="G1046">
        <v>1</v>
      </c>
      <c r="H1046">
        <v>2</v>
      </c>
      <c r="J1046">
        <v>7905179.7800000003</v>
      </c>
      <c r="K1046">
        <v>42473</v>
      </c>
      <c r="L1046">
        <f t="shared" si="16"/>
        <v>42563</v>
      </c>
    </row>
    <row r="1047" spans="1:12" x14ac:dyDescent="0.25">
      <c r="A1047" t="s">
        <v>382</v>
      </c>
      <c r="B1047" t="s">
        <v>495</v>
      </c>
      <c r="C1047" t="s">
        <v>465</v>
      </c>
      <c r="D1047" t="s">
        <v>10</v>
      </c>
      <c r="E1047">
        <v>2</v>
      </c>
      <c r="F1047">
        <v>7</v>
      </c>
      <c r="G1047">
        <v>1</v>
      </c>
      <c r="H1047">
        <v>2</v>
      </c>
      <c r="J1047">
        <v>122167.07</v>
      </c>
      <c r="K1047">
        <v>42510</v>
      </c>
      <c r="L1047">
        <f t="shared" si="16"/>
        <v>42600</v>
      </c>
    </row>
    <row r="1048" spans="1:12" x14ac:dyDescent="0.25">
      <c r="A1048" t="s">
        <v>49</v>
      </c>
      <c r="B1048" t="s">
        <v>344</v>
      </c>
      <c r="C1048" t="s">
        <v>465</v>
      </c>
      <c r="D1048" t="s">
        <v>10</v>
      </c>
      <c r="E1048">
        <v>2</v>
      </c>
      <c r="F1048">
        <v>7</v>
      </c>
      <c r="G1048">
        <v>1</v>
      </c>
      <c r="H1048">
        <v>2</v>
      </c>
      <c r="J1048">
        <v>1121925.21</v>
      </c>
      <c r="K1048">
        <v>42831</v>
      </c>
      <c r="L1048">
        <f t="shared" si="16"/>
        <v>42921</v>
      </c>
    </row>
    <row r="1049" spans="1:12" x14ac:dyDescent="0.25">
      <c r="A1049" t="s">
        <v>1181</v>
      </c>
      <c r="B1049" t="s">
        <v>364</v>
      </c>
      <c r="C1049" t="s">
        <v>465</v>
      </c>
      <c r="D1049" t="s">
        <v>10</v>
      </c>
      <c r="E1049">
        <v>2</v>
      </c>
      <c r="F1049">
        <v>7</v>
      </c>
      <c r="G1049">
        <v>1</v>
      </c>
      <c r="H1049">
        <v>2</v>
      </c>
      <c r="J1049">
        <v>2473354.19</v>
      </c>
      <c r="K1049">
        <v>42870</v>
      </c>
      <c r="L1049">
        <f t="shared" si="16"/>
        <v>42960</v>
      </c>
    </row>
    <row r="1050" spans="1:12" x14ac:dyDescent="0.25">
      <c r="A1050" t="s">
        <v>284</v>
      </c>
      <c r="B1050" t="s">
        <v>283</v>
      </c>
      <c r="C1050" t="s">
        <v>465</v>
      </c>
      <c r="D1050" t="s">
        <v>10</v>
      </c>
      <c r="E1050">
        <v>2</v>
      </c>
      <c r="F1050">
        <v>7</v>
      </c>
      <c r="G1050">
        <v>1</v>
      </c>
      <c r="H1050">
        <v>2</v>
      </c>
      <c r="J1050">
        <v>1230538.1200000001</v>
      </c>
      <c r="K1050">
        <v>42576</v>
      </c>
      <c r="L1050">
        <f t="shared" si="16"/>
        <v>42666</v>
      </c>
    </row>
    <row r="1051" spans="1:12" x14ac:dyDescent="0.25">
      <c r="A1051" t="s">
        <v>47</v>
      </c>
      <c r="B1051" t="s">
        <v>287</v>
      </c>
      <c r="C1051" t="s">
        <v>465</v>
      </c>
      <c r="D1051" t="s">
        <v>10</v>
      </c>
      <c r="E1051">
        <v>2</v>
      </c>
      <c r="F1051">
        <v>7</v>
      </c>
      <c r="G1051">
        <v>1</v>
      </c>
      <c r="H1051">
        <v>2</v>
      </c>
      <c r="J1051">
        <v>545667.79</v>
      </c>
      <c r="K1051">
        <v>42870</v>
      </c>
      <c r="L1051">
        <f t="shared" si="16"/>
        <v>42960</v>
      </c>
    </row>
    <row r="1052" spans="1:12" x14ac:dyDescent="0.25">
      <c r="A1052" t="s">
        <v>46</v>
      </c>
      <c r="B1052" t="s">
        <v>287</v>
      </c>
      <c r="C1052" t="s">
        <v>465</v>
      </c>
      <c r="D1052" t="s">
        <v>10</v>
      </c>
      <c r="E1052">
        <v>2</v>
      </c>
      <c r="F1052">
        <v>7</v>
      </c>
      <c r="G1052">
        <v>1</v>
      </c>
      <c r="H1052">
        <v>2</v>
      </c>
      <c r="J1052">
        <v>3640033.54</v>
      </c>
      <c r="K1052">
        <v>42626</v>
      </c>
      <c r="L1052">
        <f t="shared" si="16"/>
        <v>42716</v>
      </c>
    </row>
    <row r="1053" spans="1:12" x14ac:dyDescent="0.25">
      <c r="A1053" t="s">
        <v>286</v>
      </c>
      <c r="B1053" t="s">
        <v>283</v>
      </c>
      <c r="C1053" t="s">
        <v>465</v>
      </c>
      <c r="D1053" t="s">
        <v>10</v>
      </c>
      <c r="E1053">
        <v>2</v>
      </c>
      <c r="F1053">
        <v>7</v>
      </c>
      <c r="G1053">
        <v>1</v>
      </c>
      <c r="H1053">
        <v>2</v>
      </c>
      <c r="J1053">
        <v>3052310.87</v>
      </c>
      <c r="K1053">
        <v>42627</v>
      </c>
      <c r="L1053">
        <f t="shared" si="16"/>
        <v>42717</v>
      </c>
    </row>
    <row r="1054" spans="1:12" x14ac:dyDescent="0.25">
      <c r="A1054" t="s">
        <v>405</v>
      </c>
      <c r="B1054" t="s">
        <v>404</v>
      </c>
      <c r="C1054" t="s">
        <v>465</v>
      </c>
      <c r="D1054" t="s">
        <v>10</v>
      </c>
      <c r="E1054">
        <v>2</v>
      </c>
      <c r="F1054">
        <v>7</v>
      </c>
      <c r="G1054">
        <v>1</v>
      </c>
      <c r="H1054">
        <v>2</v>
      </c>
      <c r="J1054">
        <v>730556.55</v>
      </c>
      <c r="K1054">
        <v>42611</v>
      </c>
      <c r="L1054">
        <f t="shared" si="16"/>
        <v>42701</v>
      </c>
    </row>
    <row r="1055" spans="1:12" x14ac:dyDescent="0.25">
      <c r="A1055" t="s">
        <v>52</v>
      </c>
      <c r="B1055" t="s">
        <v>297</v>
      </c>
      <c r="C1055" t="s">
        <v>465</v>
      </c>
      <c r="D1055" t="s">
        <v>10</v>
      </c>
      <c r="E1055">
        <v>2</v>
      </c>
      <c r="F1055">
        <v>7</v>
      </c>
      <c r="G1055">
        <v>1</v>
      </c>
      <c r="H1055">
        <v>2</v>
      </c>
      <c r="J1055">
        <v>1608740.99</v>
      </c>
      <c r="K1055">
        <v>42705</v>
      </c>
      <c r="L1055">
        <f t="shared" si="16"/>
        <v>42795</v>
      </c>
    </row>
    <row r="1056" spans="1:12" x14ac:dyDescent="0.25">
      <c r="A1056" t="s">
        <v>45</v>
      </c>
      <c r="B1056" t="s">
        <v>298</v>
      </c>
      <c r="C1056" t="s">
        <v>465</v>
      </c>
      <c r="D1056" t="s">
        <v>10</v>
      </c>
      <c r="E1056">
        <v>2</v>
      </c>
      <c r="F1056">
        <v>7</v>
      </c>
      <c r="G1056">
        <v>1</v>
      </c>
      <c r="H1056">
        <v>2</v>
      </c>
      <c r="J1056">
        <v>1603394.89</v>
      </c>
      <c r="K1056">
        <v>42717</v>
      </c>
      <c r="L1056">
        <f t="shared" si="16"/>
        <v>42807</v>
      </c>
    </row>
    <row r="1057" spans="1:12" x14ac:dyDescent="0.25">
      <c r="A1057" t="s">
        <v>1043</v>
      </c>
      <c r="B1057" t="s">
        <v>403</v>
      </c>
      <c r="C1057" t="s">
        <v>465</v>
      </c>
      <c r="D1057" t="s">
        <v>10</v>
      </c>
      <c r="E1057">
        <v>2</v>
      </c>
      <c r="F1057">
        <v>7</v>
      </c>
      <c r="G1057">
        <v>1</v>
      </c>
      <c r="H1057">
        <v>2</v>
      </c>
      <c r="J1057">
        <v>2864237</v>
      </c>
      <c r="K1057">
        <v>42991</v>
      </c>
      <c r="L1057">
        <f t="shared" si="16"/>
        <v>43081</v>
      </c>
    </row>
    <row r="1058" spans="1:12" x14ac:dyDescent="0.25">
      <c r="A1058" t="s">
        <v>1386</v>
      </c>
      <c r="B1058" t="s">
        <v>1387</v>
      </c>
      <c r="C1058" t="s">
        <v>465</v>
      </c>
      <c r="D1058" t="s">
        <v>10</v>
      </c>
      <c r="E1058">
        <v>2</v>
      </c>
      <c r="F1058">
        <v>7</v>
      </c>
      <c r="G1058">
        <v>1</v>
      </c>
      <c r="H1058">
        <v>2</v>
      </c>
      <c r="J1058">
        <v>1025867.02</v>
      </c>
      <c r="K1058">
        <v>43089</v>
      </c>
      <c r="L1058">
        <f t="shared" si="16"/>
        <v>43179</v>
      </c>
    </row>
    <row r="1059" spans="1:12" x14ac:dyDescent="0.25">
      <c r="A1059" t="s">
        <v>1384</v>
      </c>
      <c r="B1059" t="s">
        <v>1385</v>
      </c>
      <c r="C1059" t="s">
        <v>465</v>
      </c>
      <c r="D1059" t="s">
        <v>10</v>
      </c>
      <c r="E1059">
        <v>2</v>
      </c>
      <c r="F1059">
        <v>7</v>
      </c>
      <c r="G1059">
        <v>1</v>
      </c>
      <c r="H1059">
        <v>2</v>
      </c>
      <c r="J1059">
        <v>563932.52</v>
      </c>
      <c r="K1059">
        <v>43083</v>
      </c>
      <c r="L1059">
        <f t="shared" si="16"/>
        <v>43173</v>
      </c>
    </row>
    <row r="1060" spans="1:12" x14ac:dyDescent="0.25">
      <c r="A1060" t="s">
        <v>1200</v>
      </c>
      <c r="B1060" t="s">
        <v>403</v>
      </c>
      <c r="C1060" t="s">
        <v>465</v>
      </c>
      <c r="D1060" t="s">
        <v>10</v>
      </c>
      <c r="E1060">
        <v>2</v>
      </c>
      <c r="F1060">
        <v>7</v>
      </c>
      <c r="G1060">
        <v>1</v>
      </c>
      <c r="H1060">
        <v>2</v>
      </c>
      <c r="J1060">
        <v>1257165.8999999999</v>
      </c>
      <c r="K1060">
        <v>43028</v>
      </c>
      <c r="L1060">
        <f t="shared" si="16"/>
        <v>43118</v>
      </c>
    </row>
    <row r="1061" spans="1:12" x14ac:dyDescent="0.25">
      <c r="A1061" t="s">
        <v>1090</v>
      </c>
      <c r="B1061" t="s">
        <v>1091</v>
      </c>
      <c r="C1061" t="s">
        <v>465</v>
      </c>
      <c r="D1061" t="s">
        <v>10</v>
      </c>
      <c r="E1061">
        <v>2</v>
      </c>
      <c r="F1061">
        <v>7</v>
      </c>
      <c r="G1061">
        <v>1</v>
      </c>
      <c r="H1061">
        <v>2</v>
      </c>
      <c r="J1061">
        <v>622924.14</v>
      </c>
      <c r="K1061">
        <v>43003</v>
      </c>
      <c r="L1061">
        <f t="shared" si="16"/>
        <v>43093</v>
      </c>
    </row>
    <row r="1062" spans="1:12" x14ac:dyDescent="0.25">
      <c r="A1062" t="s">
        <v>459</v>
      </c>
      <c r="B1062" t="s">
        <v>458</v>
      </c>
      <c r="C1062" t="s">
        <v>465</v>
      </c>
      <c r="D1062" t="s">
        <v>10</v>
      </c>
      <c r="E1062">
        <v>2</v>
      </c>
      <c r="F1062">
        <v>7</v>
      </c>
      <c r="G1062">
        <v>1</v>
      </c>
      <c r="H1062">
        <v>2</v>
      </c>
      <c r="J1062">
        <v>3765361.81</v>
      </c>
      <c r="K1062">
        <v>43003</v>
      </c>
      <c r="L1062">
        <f t="shared" si="16"/>
        <v>43093</v>
      </c>
    </row>
    <row r="1063" spans="1:12" x14ac:dyDescent="0.25">
      <c r="A1063" t="s">
        <v>1391</v>
      </c>
      <c r="B1063" t="s">
        <v>1392</v>
      </c>
      <c r="C1063" t="s">
        <v>465</v>
      </c>
      <c r="D1063" t="s">
        <v>10</v>
      </c>
      <c r="E1063">
        <v>2</v>
      </c>
      <c r="F1063">
        <v>7</v>
      </c>
      <c r="G1063">
        <v>1</v>
      </c>
      <c r="H1063">
        <v>2</v>
      </c>
      <c r="J1063">
        <v>3376113.35</v>
      </c>
      <c r="K1063">
        <v>43082</v>
      </c>
      <c r="L1063">
        <f t="shared" si="16"/>
        <v>43172</v>
      </c>
    </row>
    <row r="1064" spans="1:12" x14ac:dyDescent="0.25">
      <c r="A1064" t="s">
        <v>1270</v>
      </c>
      <c r="B1064" t="s">
        <v>1271</v>
      </c>
      <c r="C1064" t="s">
        <v>465</v>
      </c>
      <c r="D1064" t="s">
        <v>10</v>
      </c>
      <c r="E1064">
        <v>2</v>
      </c>
      <c r="F1064">
        <v>7</v>
      </c>
      <c r="G1064">
        <v>1</v>
      </c>
      <c r="H1064">
        <v>2</v>
      </c>
      <c r="J1064">
        <v>1264462.6399999999</v>
      </c>
      <c r="K1064">
        <v>43003</v>
      </c>
      <c r="L1064">
        <f t="shared" si="16"/>
        <v>43093</v>
      </c>
    </row>
    <row r="1065" spans="1:12" x14ac:dyDescent="0.25">
      <c r="A1065" t="s">
        <v>52</v>
      </c>
      <c r="B1065" t="s">
        <v>299</v>
      </c>
      <c r="C1065" t="s">
        <v>465</v>
      </c>
      <c r="D1065" t="s">
        <v>10</v>
      </c>
      <c r="E1065">
        <v>2</v>
      </c>
      <c r="F1065">
        <v>7</v>
      </c>
      <c r="G1065">
        <v>1</v>
      </c>
      <c r="H1065">
        <v>2</v>
      </c>
      <c r="J1065">
        <v>4833306.7</v>
      </c>
      <c r="K1065">
        <v>43003</v>
      </c>
      <c r="L1065">
        <f t="shared" si="16"/>
        <v>43093</v>
      </c>
    </row>
    <row r="1066" spans="1:12" x14ac:dyDescent="0.25">
      <c r="A1066" t="s">
        <v>1048</v>
      </c>
      <c r="B1066" t="s">
        <v>1049</v>
      </c>
      <c r="C1066" t="s">
        <v>465</v>
      </c>
      <c r="D1066" t="s">
        <v>10</v>
      </c>
      <c r="E1066">
        <v>2</v>
      </c>
      <c r="F1066">
        <v>7</v>
      </c>
      <c r="G1066">
        <v>1</v>
      </c>
      <c r="H1066">
        <v>2</v>
      </c>
      <c r="J1066">
        <v>4684494.21</v>
      </c>
      <c r="K1066">
        <v>42992</v>
      </c>
      <c r="L1066">
        <f t="shared" si="16"/>
        <v>43082</v>
      </c>
    </row>
    <row r="1067" spans="1:12" x14ac:dyDescent="0.25">
      <c r="A1067" t="s">
        <v>313</v>
      </c>
      <c r="B1067" t="s">
        <v>127</v>
      </c>
      <c r="C1067" t="s">
        <v>465</v>
      </c>
      <c r="D1067" t="s">
        <v>10</v>
      </c>
      <c r="E1067">
        <v>2</v>
      </c>
      <c r="F1067">
        <v>7</v>
      </c>
      <c r="G1067">
        <v>1</v>
      </c>
      <c r="H1067">
        <v>2</v>
      </c>
      <c r="J1067">
        <v>4043235.32</v>
      </c>
      <c r="K1067">
        <v>42795</v>
      </c>
      <c r="L1067">
        <f t="shared" si="16"/>
        <v>42885</v>
      </c>
    </row>
    <row r="1068" spans="1:12" x14ac:dyDescent="0.25">
      <c r="A1068" t="s">
        <v>1419</v>
      </c>
      <c r="B1068" t="s">
        <v>1420</v>
      </c>
      <c r="C1068" t="s">
        <v>465</v>
      </c>
      <c r="D1068" t="s">
        <v>10</v>
      </c>
      <c r="E1068">
        <v>2</v>
      </c>
      <c r="F1068">
        <v>7</v>
      </c>
      <c r="G1068">
        <v>1</v>
      </c>
      <c r="H1068">
        <v>2</v>
      </c>
      <c r="J1068">
        <v>654308.56999999995</v>
      </c>
      <c r="K1068">
        <v>43095</v>
      </c>
      <c r="L1068">
        <f t="shared" si="16"/>
        <v>43185</v>
      </c>
    </row>
    <row r="1069" spans="1:12" x14ac:dyDescent="0.25">
      <c r="A1069" t="s">
        <v>1341</v>
      </c>
      <c r="B1069" t="s">
        <v>1342</v>
      </c>
      <c r="C1069" t="s">
        <v>465</v>
      </c>
      <c r="D1069" t="s">
        <v>10</v>
      </c>
      <c r="E1069">
        <v>2</v>
      </c>
      <c r="F1069">
        <v>7</v>
      </c>
      <c r="G1069">
        <v>1</v>
      </c>
      <c r="H1069">
        <v>2</v>
      </c>
      <c r="J1069">
        <v>491095.67</v>
      </c>
      <c r="K1069">
        <v>43080</v>
      </c>
      <c r="L1069">
        <f t="shared" si="16"/>
        <v>43170</v>
      </c>
    </row>
    <row r="1070" spans="1:12" x14ac:dyDescent="0.25">
      <c r="A1070" t="s">
        <v>1199</v>
      </c>
      <c r="B1070" t="s">
        <v>403</v>
      </c>
      <c r="C1070" t="s">
        <v>465</v>
      </c>
      <c r="D1070" t="s">
        <v>10</v>
      </c>
      <c r="E1070">
        <v>2</v>
      </c>
      <c r="F1070">
        <v>7</v>
      </c>
      <c r="G1070">
        <v>1</v>
      </c>
      <c r="H1070">
        <v>2</v>
      </c>
      <c r="J1070">
        <v>347969.92</v>
      </c>
      <c r="K1070">
        <v>43028</v>
      </c>
      <c r="L1070">
        <f t="shared" si="16"/>
        <v>43118</v>
      </c>
    </row>
    <row r="1071" spans="1:12" x14ac:dyDescent="0.25">
      <c r="A1071" t="s">
        <v>1469</v>
      </c>
      <c r="B1071" t="s">
        <v>1470</v>
      </c>
      <c r="C1071" t="s">
        <v>465</v>
      </c>
      <c r="D1071" t="s">
        <v>10</v>
      </c>
      <c r="E1071">
        <v>2</v>
      </c>
      <c r="F1071">
        <v>7</v>
      </c>
      <c r="G1071">
        <v>1</v>
      </c>
      <c r="H1071">
        <v>2</v>
      </c>
      <c r="J1071">
        <v>412469.01</v>
      </c>
      <c r="K1071">
        <v>43097</v>
      </c>
      <c r="L1071">
        <f t="shared" si="16"/>
        <v>43187</v>
      </c>
    </row>
    <row r="1072" spans="1:12" x14ac:dyDescent="0.25">
      <c r="A1072" t="s">
        <v>1424</v>
      </c>
      <c r="B1072" t="s">
        <v>1425</v>
      </c>
      <c r="C1072" t="s">
        <v>465</v>
      </c>
      <c r="D1072" t="s">
        <v>10</v>
      </c>
      <c r="E1072">
        <v>2</v>
      </c>
      <c r="F1072">
        <v>7</v>
      </c>
      <c r="G1072">
        <v>1</v>
      </c>
      <c r="H1072">
        <v>2</v>
      </c>
      <c r="J1072">
        <v>444805.09</v>
      </c>
      <c r="K1072">
        <v>43090</v>
      </c>
      <c r="L1072">
        <f t="shared" si="16"/>
        <v>43180</v>
      </c>
    </row>
    <row r="1073" spans="1:12" x14ac:dyDescent="0.25">
      <c r="A1073" t="s">
        <v>1451</v>
      </c>
      <c r="B1073" t="s">
        <v>1452</v>
      </c>
      <c r="C1073" t="s">
        <v>465</v>
      </c>
      <c r="D1073" t="s">
        <v>10</v>
      </c>
      <c r="E1073">
        <v>2</v>
      </c>
      <c r="F1073">
        <v>7</v>
      </c>
      <c r="G1073">
        <v>1</v>
      </c>
      <c r="H1073">
        <v>2</v>
      </c>
      <c r="J1073">
        <v>5163171.22</v>
      </c>
      <c r="K1073">
        <v>43096</v>
      </c>
      <c r="L1073">
        <f t="shared" si="16"/>
        <v>43186</v>
      </c>
    </row>
    <row r="1074" spans="1:12" x14ac:dyDescent="0.25">
      <c r="A1074" t="s">
        <v>1471</v>
      </c>
      <c r="B1074" t="s">
        <v>1472</v>
      </c>
      <c r="C1074" t="s">
        <v>465</v>
      </c>
      <c r="D1074" t="s">
        <v>10</v>
      </c>
      <c r="E1074">
        <v>2</v>
      </c>
      <c r="F1074">
        <v>7</v>
      </c>
      <c r="G1074">
        <v>1</v>
      </c>
      <c r="H1074">
        <v>2</v>
      </c>
      <c r="J1074">
        <v>72105.2</v>
      </c>
      <c r="K1074">
        <v>43003</v>
      </c>
      <c r="L1074">
        <f t="shared" si="16"/>
        <v>43093</v>
      </c>
    </row>
    <row r="1075" spans="1:12" x14ac:dyDescent="0.25">
      <c r="A1075" t="s">
        <v>1421</v>
      </c>
      <c r="B1075" t="s">
        <v>1422</v>
      </c>
      <c r="C1075" t="s">
        <v>465</v>
      </c>
      <c r="D1075" t="s">
        <v>10</v>
      </c>
      <c r="E1075">
        <v>2</v>
      </c>
      <c r="F1075">
        <v>7</v>
      </c>
      <c r="G1075">
        <v>1</v>
      </c>
      <c r="H1075">
        <v>2</v>
      </c>
      <c r="J1075">
        <v>1690561.75</v>
      </c>
      <c r="K1075">
        <v>43090</v>
      </c>
      <c r="L1075">
        <f t="shared" si="16"/>
        <v>43180</v>
      </c>
    </row>
    <row r="1076" spans="1:12" x14ac:dyDescent="0.25">
      <c r="A1076" t="s">
        <v>1042</v>
      </c>
      <c r="B1076" t="s">
        <v>403</v>
      </c>
      <c r="C1076" t="s">
        <v>465</v>
      </c>
      <c r="D1076" t="s">
        <v>10</v>
      </c>
      <c r="E1076">
        <v>2</v>
      </c>
      <c r="F1076">
        <v>7</v>
      </c>
      <c r="G1076">
        <v>1</v>
      </c>
      <c r="H1076">
        <v>2</v>
      </c>
      <c r="J1076">
        <v>2115257.0699999998</v>
      </c>
      <c r="K1076">
        <v>43005</v>
      </c>
      <c r="L1076">
        <f t="shared" si="16"/>
        <v>43095</v>
      </c>
    </row>
    <row r="1077" spans="1:12" x14ac:dyDescent="0.25">
      <c r="A1077" t="s">
        <v>1426</v>
      </c>
      <c r="B1077" t="s">
        <v>1427</v>
      </c>
      <c r="C1077" t="s">
        <v>465</v>
      </c>
      <c r="D1077" t="s">
        <v>10</v>
      </c>
      <c r="E1077">
        <v>2</v>
      </c>
      <c r="F1077">
        <v>7</v>
      </c>
      <c r="G1077">
        <v>1</v>
      </c>
      <c r="H1077">
        <v>2</v>
      </c>
      <c r="J1077">
        <v>2765484.56</v>
      </c>
      <c r="K1077">
        <v>43091</v>
      </c>
      <c r="L1077">
        <f t="shared" si="16"/>
        <v>43181</v>
      </c>
    </row>
    <row r="1078" spans="1:12" x14ac:dyDescent="0.25">
      <c r="A1078" t="s">
        <v>381</v>
      </c>
      <c r="B1078" t="s">
        <v>495</v>
      </c>
      <c r="C1078" t="s">
        <v>465</v>
      </c>
      <c r="D1078" t="s">
        <v>10</v>
      </c>
      <c r="E1078">
        <v>2</v>
      </c>
      <c r="F1078">
        <v>7</v>
      </c>
      <c r="G1078">
        <v>1</v>
      </c>
      <c r="H1078">
        <v>2</v>
      </c>
      <c r="J1078">
        <v>598239.72</v>
      </c>
      <c r="K1078">
        <v>42803</v>
      </c>
      <c r="L1078">
        <f t="shared" si="16"/>
        <v>42893</v>
      </c>
    </row>
    <row r="1079" spans="1:12" x14ac:dyDescent="0.25">
      <c r="A1079" t="s">
        <v>1231</v>
      </c>
      <c r="B1079" t="s">
        <v>1232</v>
      </c>
      <c r="C1079" t="s">
        <v>465</v>
      </c>
      <c r="D1079" t="s">
        <v>10</v>
      </c>
      <c r="E1079">
        <v>2</v>
      </c>
      <c r="F1079">
        <v>7</v>
      </c>
      <c r="G1079">
        <v>1</v>
      </c>
      <c r="H1079">
        <v>2</v>
      </c>
      <c r="J1079">
        <v>2054291.53</v>
      </c>
      <c r="K1079">
        <v>43041</v>
      </c>
      <c r="L1079">
        <f t="shared" si="16"/>
        <v>43131</v>
      </c>
    </row>
    <row r="1080" spans="1:12" x14ac:dyDescent="0.25">
      <c r="A1080" t="s">
        <v>1410</v>
      </c>
      <c r="B1080" t="s">
        <v>1402</v>
      </c>
      <c r="C1080" t="s">
        <v>1403</v>
      </c>
      <c r="D1080" t="s">
        <v>10</v>
      </c>
      <c r="E1080">
        <v>2</v>
      </c>
      <c r="F1080">
        <v>7</v>
      </c>
      <c r="G1080">
        <v>1</v>
      </c>
      <c r="H1080">
        <v>2</v>
      </c>
      <c r="J1080">
        <v>3799588.98</v>
      </c>
      <c r="K1080">
        <v>43027</v>
      </c>
      <c r="L1080">
        <f t="shared" si="16"/>
        <v>43117</v>
      </c>
    </row>
    <row r="1081" spans="1:12" x14ac:dyDescent="0.25">
      <c r="A1081" t="s">
        <v>1196</v>
      </c>
      <c r="B1081" t="s">
        <v>1197</v>
      </c>
      <c r="C1081" t="s">
        <v>465</v>
      </c>
      <c r="D1081" t="s">
        <v>10</v>
      </c>
      <c r="E1081">
        <v>2</v>
      </c>
      <c r="F1081">
        <v>7</v>
      </c>
      <c r="G1081">
        <v>1</v>
      </c>
      <c r="H1081">
        <v>2</v>
      </c>
      <c r="J1081">
        <v>968030.83</v>
      </c>
      <c r="K1081">
        <v>43027</v>
      </c>
      <c r="L1081">
        <f t="shared" si="16"/>
        <v>43117</v>
      </c>
    </row>
    <row r="1082" spans="1:12" x14ac:dyDescent="0.25">
      <c r="A1082" t="s">
        <v>1445</v>
      </c>
      <c r="B1082" t="s">
        <v>1446</v>
      </c>
      <c r="C1082" t="s">
        <v>465</v>
      </c>
      <c r="D1082" t="s">
        <v>10</v>
      </c>
      <c r="E1082">
        <v>2</v>
      </c>
      <c r="F1082">
        <v>7</v>
      </c>
      <c r="G1082">
        <v>1</v>
      </c>
      <c r="H1082">
        <v>2</v>
      </c>
      <c r="J1082">
        <v>3799498.63</v>
      </c>
      <c r="K1082">
        <v>43095</v>
      </c>
      <c r="L1082">
        <f t="shared" si="16"/>
        <v>43185</v>
      </c>
    </row>
    <row r="1083" spans="1:12" x14ac:dyDescent="0.25">
      <c r="A1083" t="s">
        <v>1455</v>
      </c>
      <c r="B1083" t="s">
        <v>1456</v>
      </c>
      <c r="C1083" t="s">
        <v>465</v>
      </c>
      <c r="D1083" t="s">
        <v>10</v>
      </c>
      <c r="E1083">
        <v>2</v>
      </c>
      <c r="F1083">
        <v>7</v>
      </c>
      <c r="G1083">
        <v>1</v>
      </c>
      <c r="H1083">
        <v>2</v>
      </c>
      <c r="J1083">
        <v>1766777.1</v>
      </c>
      <c r="K1083">
        <v>43095</v>
      </c>
      <c r="L1083">
        <f t="shared" si="16"/>
        <v>43185</v>
      </c>
    </row>
    <row r="1084" spans="1:12" s="4" customFormat="1" x14ac:dyDescent="0.25">
      <c r="A1084" t="s">
        <v>377</v>
      </c>
      <c r="B1084" t="s">
        <v>308</v>
      </c>
      <c r="C1084" t="s">
        <v>465</v>
      </c>
      <c r="D1084" t="s">
        <v>10</v>
      </c>
      <c r="E1084">
        <v>2</v>
      </c>
      <c r="F1084">
        <v>7</v>
      </c>
      <c r="G1084">
        <v>1</v>
      </c>
      <c r="H1084">
        <v>2</v>
      </c>
      <c r="I1084"/>
      <c r="J1084">
        <v>701929.01</v>
      </c>
      <c r="K1084">
        <v>42675</v>
      </c>
      <c r="L1084">
        <f t="shared" si="16"/>
        <v>42765</v>
      </c>
    </row>
    <row r="1085" spans="1:12" x14ac:dyDescent="0.25">
      <c r="A1085" t="s">
        <v>309</v>
      </c>
      <c r="B1085" t="s">
        <v>43</v>
      </c>
      <c r="C1085" t="s">
        <v>465</v>
      </c>
      <c r="D1085" t="s">
        <v>10</v>
      </c>
      <c r="E1085">
        <v>2</v>
      </c>
      <c r="F1085">
        <v>7</v>
      </c>
      <c r="G1085">
        <v>1</v>
      </c>
      <c r="H1085">
        <v>2</v>
      </c>
      <c r="J1085">
        <v>5959996.3799999999</v>
      </c>
      <c r="K1085">
        <v>43003</v>
      </c>
      <c r="L1085">
        <f t="shared" si="16"/>
        <v>43093</v>
      </c>
    </row>
    <row r="1086" spans="1:12" x14ac:dyDescent="0.25">
      <c r="A1086" t="s">
        <v>1350</v>
      </c>
      <c r="B1086" t="s">
        <v>1351</v>
      </c>
      <c r="C1086" t="s">
        <v>465</v>
      </c>
      <c r="D1086" t="s">
        <v>10</v>
      </c>
      <c r="E1086">
        <v>2</v>
      </c>
      <c r="F1086">
        <v>7</v>
      </c>
      <c r="G1086">
        <v>1</v>
      </c>
      <c r="H1086">
        <v>2</v>
      </c>
      <c r="J1086">
        <v>4098460.46</v>
      </c>
      <c r="K1086">
        <v>43077</v>
      </c>
      <c r="L1086">
        <f t="shared" si="16"/>
        <v>43167</v>
      </c>
    </row>
    <row r="1087" spans="1:12" x14ac:dyDescent="0.25">
      <c r="A1087" t="s">
        <v>1453</v>
      </c>
      <c r="B1087" t="s">
        <v>1454</v>
      </c>
      <c r="C1087" t="s">
        <v>465</v>
      </c>
      <c r="D1087" t="s">
        <v>10</v>
      </c>
      <c r="E1087">
        <v>2</v>
      </c>
      <c r="F1087">
        <v>7</v>
      </c>
      <c r="G1087">
        <v>1</v>
      </c>
      <c r="H1087">
        <v>2</v>
      </c>
      <c r="J1087">
        <v>2445029.36</v>
      </c>
      <c r="K1087">
        <v>43096</v>
      </c>
      <c r="L1087">
        <f t="shared" si="16"/>
        <v>43186</v>
      </c>
    </row>
    <row r="1088" spans="1:12" x14ac:dyDescent="0.25">
      <c r="A1088" t="s">
        <v>1046</v>
      </c>
      <c r="B1088" t="s">
        <v>1047</v>
      </c>
      <c r="C1088" t="s">
        <v>465</v>
      </c>
      <c r="D1088" t="s">
        <v>10</v>
      </c>
      <c r="E1088">
        <v>2</v>
      </c>
      <c r="F1088">
        <v>7</v>
      </c>
      <c r="G1088">
        <v>1</v>
      </c>
      <c r="H1088">
        <v>2</v>
      </c>
      <c r="J1088">
        <v>1555870.15</v>
      </c>
      <c r="K1088">
        <v>42992</v>
      </c>
      <c r="L1088">
        <f t="shared" si="16"/>
        <v>43082</v>
      </c>
    </row>
    <row r="1089" spans="1:12" x14ac:dyDescent="0.25">
      <c r="A1089" t="s">
        <v>1044</v>
      </c>
      <c r="B1089" t="s">
        <v>1045</v>
      </c>
      <c r="C1089" t="s">
        <v>465</v>
      </c>
      <c r="D1089" t="s">
        <v>10</v>
      </c>
      <c r="E1089">
        <v>2</v>
      </c>
      <c r="F1089">
        <v>7</v>
      </c>
      <c r="G1089">
        <v>1</v>
      </c>
      <c r="H1089">
        <v>2</v>
      </c>
      <c r="J1089">
        <v>4048662.26</v>
      </c>
      <c r="K1089">
        <v>42996</v>
      </c>
      <c r="L1089">
        <f t="shared" si="16"/>
        <v>43086</v>
      </c>
    </row>
    <row r="1090" spans="1:12" x14ac:dyDescent="0.25">
      <c r="A1090" t="s">
        <v>1413</v>
      </c>
      <c r="B1090" t="s">
        <v>1414</v>
      </c>
      <c r="C1090" t="s">
        <v>465</v>
      </c>
      <c r="D1090" t="s">
        <v>10</v>
      </c>
      <c r="E1090">
        <v>2</v>
      </c>
      <c r="F1090">
        <v>7</v>
      </c>
      <c r="G1090">
        <v>1</v>
      </c>
      <c r="H1090">
        <v>2</v>
      </c>
      <c r="J1090">
        <v>7094034.1900000004</v>
      </c>
      <c r="K1090">
        <v>43089</v>
      </c>
      <c r="L1090">
        <f t="shared" si="16"/>
        <v>43179</v>
      </c>
    </row>
    <row r="1091" spans="1:12" x14ac:dyDescent="0.25">
      <c r="A1091" t="s">
        <v>1415</v>
      </c>
      <c r="B1091" t="s">
        <v>1416</v>
      </c>
      <c r="C1091" t="s">
        <v>465</v>
      </c>
      <c r="D1091" t="s">
        <v>10</v>
      </c>
      <c r="E1091">
        <v>2</v>
      </c>
      <c r="F1091">
        <v>7</v>
      </c>
      <c r="G1091">
        <v>1</v>
      </c>
      <c r="H1091">
        <v>2</v>
      </c>
      <c r="J1091">
        <v>1226597.1100000001</v>
      </c>
      <c r="K1091">
        <v>43090</v>
      </c>
      <c r="L1091">
        <f t="shared" si="16"/>
        <v>43180</v>
      </c>
    </row>
    <row r="1092" spans="1:12" x14ac:dyDescent="0.25">
      <c r="A1092" t="s">
        <v>1411</v>
      </c>
      <c r="B1092" t="s">
        <v>1412</v>
      </c>
      <c r="C1092" t="s">
        <v>465</v>
      </c>
      <c r="D1092" t="s">
        <v>10</v>
      </c>
      <c r="E1092">
        <v>2</v>
      </c>
      <c r="F1092">
        <v>7</v>
      </c>
      <c r="G1092">
        <v>1</v>
      </c>
      <c r="H1092">
        <v>2</v>
      </c>
      <c r="J1092">
        <v>2488081.7999999998</v>
      </c>
      <c r="K1092">
        <v>43090</v>
      </c>
      <c r="L1092">
        <f t="shared" ref="L1092:L1133" si="17">+K1092+90</f>
        <v>43180</v>
      </c>
    </row>
    <row r="1093" spans="1:12" x14ac:dyDescent="0.25">
      <c r="A1093" t="s">
        <v>1059</v>
      </c>
      <c r="B1093" t="s">
        <v>272</v>
      </c>
      <c r="C1093" t="s">
        <v>465</v>
      </c>
      <c r="D1093" t="s">
        <v>10</v>
      </c>
      <c r="E1093">
        <v>2</v>
      </c>
      <c r="F1093">
        <v>7</v>
      </c>
      <c r="G1093">
        <v>1</v>
      </c>
      <c r="H1093">
        <v>2</v>
      </c>
      <c r="J1093">
        <v>3348168.13</v>
      </c>
      <c r="K1093">
        <v>42422</v>
      </c>
      <c r="L1093">
        <f t="shared" si="17"/>
        <v>42512</v>
      </c>
    </row>
    <row r="1094" spans="1:12" x14ac:dyDescent="0.25">
      <c r="A1094" t="s">
        <v>1061</v>
      </c>
      <c r="B1094" t="s">
        <v>370</v>
      </c>
      <c r="C1094" t="s">
        <v>465</v>
      </c>
      <c r="D1094" t="s">
        <v>10</v>
      </c>
      <c r="E1094">
        <v>2</v>
      </c>
      <c r="F1094">
        <v>7</v>
      </c>
      <c r="G1094">
        <v>1</v>
      </c>
      <c r="H1094">
        <v>2</v>
      </c>
      <c r="J1094">
        <v>2068251.31</v>
      </c>
      <c r="K1094">
        <v>42549</v>
      </c>
      <c r="L1094">
        <f t="shared" si="17"/>
        <v>42639</v>
      </c>
    </row>
    <row r="1095" spans="1:12" s="2" customFormat="1" x14ac:dyDescent="0.25">
      <c r="A1095" t="s">
        <v>1339</v>
      </c>
      <c r="B1095" t="s">
        <v>1340</v>
      </c>
      <c r="C1095" t="s">
        <v>465</v>
      </c>
      <c r="D1095" t="s">
        <v>10</v>
      </c>
      <c r="E1095">
        <v>2</v>
      </c>
      <c r="F1095">
        <v>7</v>
      </c>
      <c r="G1095">
        <v>1</v>
      </c>
      <c r="H1095">
        <v>2</v>
      </c>
      <c r="I1095"/>
      <c r="J1095">
        <v>11595134.09</v>
      </c>
      <c r="K1095">
        <v>43080</v>
      </c>
      <c r="L1095">
        <f t="shared" si="17"/>
        <v>43170</v>
      </c>
    </row>
    <row r="1096" spans="1:12" x14ac:dyDescent="0.25">
      <c r="A1096" t="s">
        <v>1055</v>
      </c>
      <c r="B1096" t="s">
        <v>278</v>
      </c>
      <c r="C1096" t="s">
        <v>465</v>
      </c>
      <c r="D1096" t="s">
        <v>10</v>
      </c>
      <c r="E1096">
        <v>2</v>
      </c>
      <c r="F1096">
        <v>7</v>
      </c>
      <c r="G1096">
        <v>1</v>
      </c>
      <c r="H1096">
        <v>2</v>
      </c>
      <c r="J1096">
        <v>248088.25</v>
      </c>
      <c r="K1096">
        <v>42550</v>
      </c>
      <c r="L1096">
        <f t="shared" si="17"/>
        <v>42640</v>
      </c>
    </row>
    <row r="1097" spans="1:12" x14ac:dyDescent="0.25">
      <c r="A1097" t="s">
        <v>44</v>
      </c>
      <c r="B1097" t="s">
        <v>280</v>
      </c>
      <c r="D1097" t="s">
        <v>10</v>
      </c>
      <c r="E1097">
        <v>2</v>
      </c>
      <c r="F1097">
        <v>7</v>
      </c>
      <c r="G1097">
        <v>1</v>
      </c>
      <c r="H1097">
        <v>2</v>
      </c>
      <c r="J1097">
        <v>7266058.4400000004</v>
      </c>
      <c r="K1097">
        <v>42555</v>
      </c>
      <c r="L1097">
        <f t="shared" si="17"/>
        <v>42645</v>
      </c>
    </row>
    <row r="1098" spans="1:12" x14ac:dyDescent="0.25">
      <c r="A1098" t="s">
        <v>806</v>
      </c>
      <c r="B1098" t="s">
        <v>807</v>
      </c>
      <c r="C1098" t="s">
        <v>808</v>
      </c>
      <c r="D1098" t="s">
        <v>10</v>
      </c>
      <c r="E1098">
        <v>2</v>
      </c>
      <c r="F1098">
        <v>7</v>
      </c>
      <c r="G1098">
        <v>1</v>
      </c>
      <c r="H1098">
        <v>2</v>
      </c>
      <c r="J1098">
        <v>913593.05</v>
      </c>
      <c r="K1098">
        <v>42962</v>
      </c>
      <c r="L1098">
        <f t="shared" si="17"/>
        <v>43052</v>
      </c>
    </row>
    <row r="1099" spans="1:12" x14ac:dyDescent="0.25">
      <c r="A1099" t="s">
        <v>810</v>
      </c>
      <c r="B1099" t="s">
        <v>807</v>
      </c>
      <c r="C1099" t="s">
        <v>809</v>
      </c>
      <c r="D1099" t="s">
        <v>10</v>
      </c>
      <c r="E1099">
        <v>2</v>
      </c>
      <c r="F1099">
        <v>7</v>
      </c>
      <c r="G1099">
        <v>1</v>
      </c>
      <c r="H1099">
        <v>2</v>
      </c>
      <c r="J1099">
        <v>1165433.44</v>
      </c>
      <c r="K1099">
        <v>41638</v>
      </c>
      <c r="L1099">
        <f t="shared" si="17"/>
        <v>41728</v>
      </c>
    </row>
    <row r="1100" spans="1:12" x14ac:dyDescent="0.25">
      <c r="A1100" t="s">
        <v>1058</v>
      </c>
      <c r="B1100" t="s">
        <v>281</v>
      </c>
      <c r="C1100" t="s">
        <v>465</v>
      </c>
      <c r="D1100" t="s">
        <v>10</v>
      </c>
      <c r="E1100">
        <v>2</v>
      </c>
      <c r="F1100">
        <v>7</v>
      </c>
      <c r="G1100">
        <v>1</v>
      </c>
      <c r="H1100">
        <v>2</v>
      </c>
      <c r="J1100">
        <v>497525.25</v>
      </c>
      <c r="K1100">
        <v>42556</v>
      </c>
      <c r="L1100">
        <f t="shared" si="17"/>
        <v>42646</v>
      </c>
    </row>
    <row r="1101" spans="1:12" x14ac:dyDescent="0.25">
      <c r="A1101" t="s">
        <v>1054</v>
      </c>
      <c r="B1101" t="s">
        <v>282</v>
      </c>
      <c r="C1101" t="s">
        <v>465</v>
      </c>
      <c r="D1101" t="s">
        <v>10</v>
      </c>
      <c r="E1101">
        <v>2</v>
      </c>
      <c r="F1101">
        <v>7</v>
      </c>
      <c r="G1101">
        <v>1</v>
      </c>
      <c r="H1101">
        <v>2</v>
      </c>
      <c r="J1101">
        <v>172789.8</v>
      </c>
      <c r="K1101">
        <v>42566</v>
      </c>
      <c r="L1101">
        <f t="shared" si="17"/>
        <v>42656</v>
      </c>
    </row>
    <row r="1102" spans="1:12" ht="13.5" customHeight="1" x14ac:dyDescent="0.25">
      <c r="A1102" t="s">
        <v>1060</v>
      </c>
      <c r="B1102" t="s">
        <v>285</v>
      </c>
      <c r="C1102" t="s">
        <v>465</v>
      </c>
      <c r="D1102" t="s">
        <v>10</v>
      </c>
      <c r="E1102">
        <v>2</v>
      </c>
      <c r="F1102">
        <v>7</v>
      </c>
      <c r="G1102">
        <v>1</v>
      </c>
      <c r="H1102">
        <v>2</v>
      </c>
      <c r="J1102">
        <v>922341.43</v>
      </c>
      <c r="K1102">
        <v>42576</v>
      </c>
      <c r="L1102">
        <f t="shared" si="17"/>
        <v>42666</v>
      </c>
    </row>
    <row r="1103" spans="1:12" x14ac:dyDescent="0.25">
      <c r="A1103" t="s">
        <v>415</v>
      </c>
      <c r="B1103" t="s">
        <v>279</v>
      </c>
      <c r="C1103" t="s">
        <v>465</v>
      </c>
      <c r="D1103" t="s">
        <v>10</v>
      </c>
      <c r="E1103">
        <v>2</v>
      </c>
      <c r="F1103">
        <v>7</v>
      </c>
      <c r="G1103">
        <v>1</v>
      </c>
      <c r="H1103">
        <v>2</v>
      </c>
      <c r="J1103">
        <v>2323575.17</v>
      </c>
      <c r="K1103">
        <v>42962</v>
      </c>
      <c r="L1103">
        <f t="shared" si="17"/>
        <v>43052</v>
      </c>
    </row>
    <row r="1104" spans="1:12" x14ac:dyDescent="0.25">
      <c r="A1104" t="s">
        <v>391</v>
      </c>
      <c r="B1104" t="s">
        <v>390</v>
      </c>
      <c r="D1104" t="s">
        <v>10</v>
      </c>
      <c r="E1104">
        <v>2</v>
      </c>
      <c r="F1104">
        <v>7</v>
      </c>
      <c r="G1104">
        <v>1</v>
      </c>
      <c r="H1104">
        <v>2</v>
      </c>
      <c r="J1104">
        <v>2316275.09</v>
      </c>
      <c r="K1104">
        <v>42891</v>
      </c>
      <c r="L1104">
        <f t="shared" si="17"/>
        <v>42981</v>
      </c>
    </row>
    <row r="1105" spans="1:12" x14ac:dyDescent="0.25">
      <c r="A1105" t="s">
        <v>374</v>
      </c>
      <c r="B1105" t="s">
        <v>288</v>
      </c>
      <c r="D1105" t="s">
        <v>10</v>
      </c>
      <c r="E1105">
        <v>2</v>
      </c>
      <c r="F1105">
        <v>7</v>
      </c>
      <c r="G1105">
        <v>1</v>
      </c>
      <c r="H1105">
        <v>2</v>
      </c>
      <c r="J1105">
        <v>719126.25</v>
      </c>
      <c r="K1105">
        <v>42418</v>
      </c>
      <c r="L1105">
        <f t="shared" si="17"/>
        <v>42508</v>
      </c>
    </row>
    <row r="1106" spans="1:12" x14ac:dyDescent="0.25">
      <c r="A1106" t="s">
        <v>375</v>
      </c>
      <c r="B1106" t="s">
        <v>288</v>
      </c>
      <c r="D1106" t="s">
        <v>10</v>
      </c>
      <c r="E1106">
        <v>2</v>
      </c>
      <c r="F1106">
        <v>7</v>
      </c>
      <c r="G1106">
        <v>1</v>
      </c>
      <c r="H1106">
        <v>2</v>
      </c>
      <c r="J1106">
        <v>416658.9</v>
      </c>
      <c r="K1106">
        <v>42418</v>
      </c>
      <c r="L1106">
        <f t="shared" si="17"/>
        <v>42508</v>
      </c>
    </row>
    <row r="1107" spans="1:12" x14ac:dyDescent="0.25">
      <c r="A1107" t="s">
        <v>1126</v>
      </c>
      <c r="B1107" t="s">
        <v>288</v>
      </c>
      <c r="D1107" t="s">
        <v>10</v>
      </c>
      <c r="E1107">
        <v>2</v>
      </c>
      <c r="F1107">
        <v>7</v>
      </c>
      <c r="G1107">
        <v>1</v>
      </c>
      <c r="H1107">
        <v>2</v>
      </c>
      <c r="J1107">
        <v>1522964.9</v>
      </c>
      <c r="K1107">
        <v>42418</v>
      </c>
      <c r="L1107">
        <f t="shared" si="17"/>
        <v>42508</v>
      </c>
    </row>
    <row r="1108" spans="1:12" x14ac:dyDescent="0.25">
      <c r="A1108" t="s">
        <v>180</v>
      </c>
      <c r="B1108" t="s">
        <v>288</v>
      </c>
      <c r="D1108" t="s">
        <v>10</v>
      </c>
      <c r="E1108">
        <v>2</v>
      </c>
      <c r="F1108">
        <v>7</v>
      </c>
      <c r="G1108">
        <v>1</v>
      </c>
      <c r="H1108">
        <v>2</v>
      </c>
      <c r="J1108">
        <v>1345732.58</v>
      </c>
      <c r="K1108">
        <v>42418</v>
      </c>
      <c r="L1108">
        <f t="shared" si="17"/>
        <v>42508</v>
      </c>
    </row>
    <row r="1109" spans="1:12" x14ac:dyDescent="0.25">
      <c r="A1109" t="s">
        <v>1229</v>
      </c>
      <c r="B1109" t="s">
        <v>1230</v>
      </c>
      <c r="C1109" t="s">
        <v>465</v>
      </c>
      <c r="D1109" t="s">
        <v>10</v>
      </c>
      <c r="E1109">
        <v>2</v>
      </c>
      <c r="F1109">
        <v>7</v>
      </c>
      <c r="G1109">
        <v>1</v>
      </c>
      <c r="H1109">
        <v>2</v>
      </c>
      <c r="J1109">
        <v>3114757.64</v>
      </c>
      <c r="K1109">
        <v>43040</v>
      </c>
      <c r="L1109">
        <f t="shared" si="17"/>
        <v>43130</v>
      </c>
    </row>
    <row r="1110" spans="1:12" x14ac:dyDescent="0.25">
      <c r="A1110" t="s">
        <v>289</v>
      </c>
      <c r="B1110" t="s">
        <v>48</v>
      </c>
      <c r="C1110" t="s">
        <v>465</v>
      </c>
      <c r="D1110" t="s">
        <v>10</v>
      </c>
      <c r="E1110">
        <v>2</v>
      </c>
      <c r="F1110">
        <v>7</v>
      </c>
      <c r="G1110">
        <v>1</v>
      </c>
      <c r="H1110">
        <v>2</v>
      </c>
      <c r="J1110">
        <v>2155664.14</v>
      </c>
      <c r="K1110">
        <v>42594</v>
      </c>
      <c r="L1110">
        <f t="shared" si="17"/>
        <v>42684</v>
      </c>
    </row>
    <row r="1111" spans="1:12" x14ac:dyDescent="0.25">
      <c r="A1111" t="s">
        <v>1056</v>
      </c>
      <c r="B1111" t="s">
        <v>291</v>
      </c>
      <c r="C1111" t="s">
        <v>465</v>
      </c>
      <c r="D1111" t="s">
        <v>10</v>
      </c>
      <c r="E1111">
        <v>2</v>
      </c>
      <c r="F1111">
        <v>7</v>
      </c>
      <c r="G1111">
        <v>1</v>
      </c>
      <c r="H1111">
        <v>2</v>
      </c>
      <c r="J1111">
        <v>184190</v>
      </c>
      <c r="K1111">
        <v>42605</v>
      </c>
      <c r="L1111">
        <f t="shared" si="17"/>
        <v>42695</v>
      </c>
    </row>
    <row r="1112" spans="1:12" x14ac:dyDescent="0.25">
      <c r="A1112" t="s">
        <v>1057</v>
      </c>
      <c r="B1112" t="s">
        <v>292</v>
      </c>
      <c r="C1112" t="s">
        <v>465</v>
      </c>
      <c r="D1112" t="s">
        <v>10</v>
      </c>
      <c r="E1112">
        <v>2</v>
      </c>
      <c r="F1112">
        <v>7</v>
      </c>
      <c r="G1112">
        <v>1</v>
      </c>
      <c r="H1112">
        <v>2</v>
      </c>
      <c r="J1112">
        <v>398080.05</v>
      </c>
      <c r="K1112">
        <v>42614</v>
      </c>
      <c r="L1112">
        <f t="shared" si="17"/>
        <v>42704</v>
      </c>
    </row>
    <row r="1113" spans="1:12" x14ac:dyDescent="0.25">
      <c r="A1113" t="s">
        <v>1235</v>
      </c>
      <c r="B1113" t="s">
        <v>1234</v>
      </c>
      <c r="C1113" t="s">
        <v>465</v>
      </c>
      <c r="D1113" t="s">
        <v>10</v>
      </c>
      <c r="E1113">
        <v>2</v>
      </c>
      <c r="F1113">
        <v>7</v>
      </c>
      <c r="G1113">
        <v>1</v>
      </c>
      <c r="H1113">
        <v>2</v>
      </c>
      <c r="J1113">
        <v>4450704.8</v>
      </c>
      <c r="K1113">
        <v>42614</v>
      </c>
      <c r="L1113">
        <f t="shared" si="17"/>
        <v>42704</v>
      </c>
    </row>
    <row r="1114" spans="1:12" x14ac:dyDescent="0.25">
      <c r="A1114" t="s">
        <v>1062</v>
      </c>
      <c r="B1114" t="s">
        <v>425</v>
      </c>
      <c r="C1114" t="s">
        <v>465</v>
      </c>
      <c r="D1114" t="s">
        <v>10</v>
      </c>
      <c r="E1114">
        <v>2</v>
      </c>
      <c r="F1114">
        <v>7</v>
      </c>
      <c r="G1114">
        <v>1</v>
      </c>
      <c r="H1114">
        <v>2</v>
      </c>
      <c r="J1114">
        <v>1725467.27</v>
      </c>
      <c r="K1114">
        <v>42587</v>
      </c>
      <c r="L1114">
        <f t="shared" si="17"/>
        <v>42677</v>
      </c>
    </row>
    <row r="1115" spans="1:12" x14ac:dyDescent="0.25">
      <c r="A1115" t="s">
        <v>389</v>
      </c>
      <c r="B1115" t="s">
        <v>388</v>
      </c>
      <c r="D1115" t="s">
        <v>10</v>
      </c>
      <c r="E1115">
        <v>2</v>
      </c>
      <c r="F1115">
        <v>7</v>
      </c>
      <c r="G1115">
        <v>1</v>
      </c>
      <c r="H1115">
        <v>2</v>
      </c>
      <c r="J1115">
        <v>1874914.32</v>
      </c>
      <c r="K1115">
        <v>42913</v>
      </c>
      <c r="L1115">
        <f t="shared" si="17"/>
        <v>43003</v>
      </c>
    </row>
    <row r="1116" spans="1:12" x14ac:dyDescent="0.25">
      <c r="A1116" t="s">
        <v>51</v>
      </c>
      <c r="B1116" t="s">
        <v>293</v>
      </c>
      <c r="D1116" t="s">
        <v>10</v>
      </c>
      <c r="E1116">
        <v>2</v>
      </c>
      <c r="F1116">
        <v>7</v>
      </c>
      <c r="G1116">
        <v>1</v>
      </c>
      <c r="H1116">
        <v>2</v>
      </c>
      <c r="J1116">
        <v>2137683.67</v>
      </c>
      <c r="K1116">
        <v>42620</v>
      </c>
      <c r="L1116">
        <f t="shared" si="17"/>
        <v>42710</v>
      </c>
    </row>
    <row r="1117" spans="1:12" x14ac:dyDescent="0.25">
      <c r="A1117" t="s">
        <v>898</v>
      </c>
      <c r="B1117" t="s">
        <v>899</v>
      </c>
      <c r="C1117" t="s">
        <v>900</v>
      </c>
      <c r="D1117" t="s">
        <v>10</v>
      </c>
      <c r="E1117">
        <v>2</v>
      </c>
      <c r="F1117">
        <v>7</v>
      </c>
      <c r="G1117">
        <v>1</v>
      </c>
      <c r="H1117">
        <v>2</v>
      </c>
      <c r="J1117">
        <v>548963.80000000005</v>
      </c>
      <c r="K1117">
        <v>41432</v>
      </c>
      <c r="L1117">
        <f t="shared" si="17"/>
        <v>41522</v>
      </c>
    </row>
    <row r="1118" spans="1:12" s="2" customFormat="1" x14ac:dyDescent="0.25">
      <c r="A1118" t="s">
        <v>734</v>
      </c>
      <c r="B1118" t="s">
        <v>733</v>
      </c>
      <c r="C1118" t="s">
        <v>465</v>
      </c>
      <c r="D1118" t="s">
        <v>10</v>
      </c>
      <c r="E1118">
        <v>2</v>
      </c>
      <c r="F1118">
        <v>7</v>
      </c>
      <c r="G1118">
        <v>1</v>
      </c>
      <c r="H1118">
        <v>2</v>
      </c>
      <c r="I1118"/>
      <c r="J1118">
        <v>4228887.4800000004</v>
      </c>
      <c r="K1118">
        <v>42620</v>
      </c>
      <c r="L1118">
        <f t="shared" si="17"/>
        <v>42710</v>
      </c>
    </row>
    <row r="1119" spans="1:12" x14ac:dyDescent="0.25">
      <c r="A1119" t="s">
        <v>46</v>
      </c>
      <c r="B1119" t="s">
        <v>294</v>
      </c>
      <c r="D1119" t="s">
        <v>10</v>
      </c>
      <c r="E1119">
        <v>2</v>
      </c>
      <c r="F1119">
        <v>7</v>
      </c>
      <c r="G1119">
        <v>1</v>
      </c>
      <c r="H1119">
        <v>2</v>
      </c>
      <c r="J1119">
        <v>4584170.01</v>
      </c>
      <c r="K1119">
        <v>43042</v>
      </c>
      <c r="L1119">
        <f t="shared" si="17"/>
        <v>43132</v>
      </c>
    </row>
    <row r="1120" spans="1:12" x14ac:dyDescent="0.25">
      <c r="A1120" t="s">
        <v>1216</v>
      </c>
      <c r="B1120" t="s">
        <v>1215</v>
      </c>
      <c r="C1120" t="s">
        <v>465</v>
      </c>
      <c r="D1120" t="s">
        <v>10</v>
      </c>
      <c r="E1120">
        <v>2</v>
      </c>
      <c r="F1120">
        <v>7</v>
      </c>
      <c r="G1120">
        <v>1</v>
      </c>
      <c r="H1120">
        <v>2</v>
      </c>
      <c r="J1120">
        <v>2335294.64</v>
      </c>
      <c r="K1120">
        <v>43035</v>
      </c>
      <c r="L1120">
        <f t="shared" si="17"/>
        <v>43125</v>
      </c>
    </row>
    <row r="1121" spans="1:12" x14ac:dyDescent="0.25">
      <c r="A1121" t="s">
        <v>45</v>
      </c>
      <c r="B1121" t="s">
        <v>295</v>
      </c>
      <c r="D1121" t="s">
        <v>10</v>
      </c>
      <c r="E1121">
        <v>2</v>
      </c>
      <c r="F1121">
        <v>7</v>
      </c>
      <c r="G1121">
        <v>1</v>
      </c>
      <c r="H1121">
        <v>2</v>
      </c>
      <c r="J1121">
        <v>1784806.19</v>
      </c>
      <c r="K1121">
        <v>42633</v>
      </c>
      <c r="L1121">
        <f t="shared" si="17"/>
        <v>42723</v>
      </c>
    </row>
    <row r="1122" spans="1:12" x14ac:dyDescent="0.25">
      <c r="A1122" t="s">
        <v>1053</v>
      </c>
      <c r="B1122" t="s">
        <v>296</v>
      </c>
      <c r="C1122" t="s">
        <v>465</v>
      </c>
      <c r="D1122" t="s">
        <v>10</v>
      </c>
      <c r="E1122">
        <v>2</v>
      </c>
      <c r="F1122">
        <v>7</v>
      </c>
      <c r="G1122">
        <v>1</v>
      </c>
      <c r="H1122">
        <v>2</v>
      </c>
      <c r="J1122">
        <v>320235.95</v>
      </c>
      <c r="K1122">
        <v>42634</v>
      </c>
      <c r="L1122">
        <f t="shared" si="17"/>
        <v>42724</v>
      </c>
    </row>
    <row r="1123" spans="1:12" x14ac:dyDescent="0.25">
      <c r="A1123" t="s">
        <v>1260</v>
      </c>
      <c r="B1123" t="s">
        <v>290</v>
      </c>
      <c r="C1123" t="s">
        <v>465</v>
      </c>
      <c r="D1123" t="s">
        <v>10</v>
      </c>
      <c r="E1123">
        <v>2</v>
      </c>
      <c r="F1123">
        <v>7</v>
      </c>
      <c r="G1123">
        <v>1</v>
      </c>
      <c r="H1123">
        <v>2</v>
      </c>
      <c r="J1123">
        <v>100890</v>
      </c>
      <c r="K1123">
        <v>42809</v>
      </c>
      <c r="L1123">
        <f t="shared" si="17"/>
        <v>42899</v>
      </c>
    </row>
    <row r="1124" spans="1:12" x14ac:dyDescent="0.25">
      <c r="A1124" t="s">
        <v>46</v>
      </c>
      <c r="B1124" t="s">
        <v>298</v>
      </c>
      <c r="D1124" t="s">
        <v>10</v>
      </c>
      <c r="E1124">
        <v>2</v>
      </c>
      <c r="F1124">
        <v>7</v>
      </c>
      <c r="G1124">
        <v>1</v>
      </c>
      <c r="H1124">
        <v>2</v>
      </c>
      <c r="J1124">
        <v>5106537.91</v>
      </c>
      <c r="K1124">
        <v>42709</v>
      </c>
      <c r="L1124">
        <f t="shared" si="17"/>
        <v>42799</v>
      </c>
    </row>
    <row r="1125" spans="1:12" x14ac:dyDescent="0.25">
      <c r="A1125" t="s">
        <v>1536</v>
      </c>
      <c r="B1125" t="s">
        <v>1537</v>
      </c>
      <c r="C1125" t="s">
        <v>465</v>
      </c>
      <c r="D1125" t="s">
        <v>10</v>
      </c>
      <c r="E1125">
        <v>2</v>
      </c>
      <c r="F1125">
        <v>7</v>
      </c>
      <c r="G1125">
        <v>1</v>
      </c>
      <c r="H1125">
        <v>2</v>
      </c>
      <c r="J1125">
        <v>4833110.3899999997</v>
      </c>
      <c r="K1125">
        <v>42709</v>
      </c>
      <c r="L1125">
        <f t="shared" si="17"/>
        <v>42799</v>
      </c>
    </row>
    <row r="1126" spans="1:12" x14ac:dyDescent="0.25">
      <c r="A1126" t="s">
        <v>275</v>
      </c>
      <c r="B1126" t="s">
        <v>274</v>
      </c>
      <c r="C1126" t="s">
        <v>465</v>
      </c>
      <c r="D1126" t="s">
        <v>10</v>
      </c>
      <c r="E1126">
        <v>2</v>
      </c>
      <c r="F1126">
        <v>7</v>
      </c>
      <c r="G1126">
        <v>1</v>
      </c>
      <c r="H1126">
        <v>2</v>
      </c>
      <c r="J1126">
        <v>1240225.6200000001</v>
      </c>
      <c r="K1126">
        <v>42759</v>
      </c>
      <c r="L1126">
        <f t="shared" si="17"/>
        <v>42849</v>
      </c>
    </row>
    <row r="1127" spans="1:12" x14ac:dyDescent="0.25">
      <c r="A1127" t="s">
        <v>1087</v>
      </c>
      <c r="B1127" t="s">
        <v>1088</v>
      </c>
      <c r="C1127" t="s">
        <v>465</v>
      </c>
      <c r="D1127" t="s">
        <v>10</v>
      </c>
      <c r="E1127">
        <v>2</v>
      </c>
      <c r="F1127">
        <v>7</v>
      </c>
      <c r="G1127">
        <v>1</v>
      </c>
      <c r="H1127">
        <v>2</v>
      </c>
      <c r="J1127">
        <v>2842772.52</v>
      </c>
      <c r="K1127">
        <v>43000</v>
      </c>
      <c r="L1127">
        <f t="shared" si="17"/>
        <v>43090</v>
      </c>
    </row>
    <row r="1128" spans="1:12" x14ac:dyDescent="0.25">
      <c r="A1128" t="s">
        <v>735</v>
      </c>
      <c r="B1128" t="s">
        <v>300</v>
      </c>
      <c r="D1128" t="s">
        <v>10</v>
      </c>
      <c r="E1128">
        <v>2</v>
      </c>
      <c r="F1128">
        <v>7</v>
      </c>
      <c r="G1128">
        <v>1</v>
      </c>
      <c r="H1128">
        <v>2</v>
      </c>
      <c r="J1128">
        <v>928102.7</v>
      </c>
      <c r="K1128">
        <v>42759</v>
      </c>
      <c r="L1128">
        <f t="shared" si="17"/>
        <v>42849</v>
      </c>
    </row>
    <row r="1129" spans="1:12" x14ac:dyDescent="0.25">
      <c r="A1129" t="s">
        <v>277</v>
      </c>
      <c r="B1129" t="s">
        <v>276</v>
      </c>
      <c r="C1129" t="s">
        <v>465</v>
      </c>
      <c r="D1129" t="s">
        <v>10</v>
      </c>
      <c r="E1129">
        <v>2</v>
      </c>
      <c r="F1129">
        <v>7</v>
      </c>
      <c r="G1129">
        <v>1</v>
      </c>
      <c r="H1129">
        <v>2</v>
      </c>
      <c r="J1129">
        <v>1447436.03</v>
      </c>
      <c r="K1129">
        <v>42759</v>
      </c>
      <c r="L1129">
        <f t="shared" si="17"/>
        <v>42849</v>
      </c>
    </row>
    <row r="1130" spans="1:12" x14ac:dyDescent="0.25">
      <c r="B1130" t="s">
        <v>319</v>
      </c>
      <c r="D1130" t="s">
        <v>4</v>
      </c>
      <c r="E1130" t="s">
        <v>13</v>
      </c>
      <c r="F1130" t="s">
        <v>28</v>
      </c>
      <c r="G1130" t="s">
        <v>33</v>
      </c>
      <c r="H1130" t="s">
        <v>301</v>
      </c>
      <c r="I1130" t="s">
        <v>31</v>
      </c>
      <c r="J1130">
        <f>SUM(J1131:J1131)</f>
        <v>469628.2</v>
      </c>
    </row>
    <row r="1131" spans="1:12" s="3" customFormat="1" x14ac:dyDescent="0.25">
      <c r="A1131" t="s">
        <v>1102</v>
      </c>
      <c r="B1131" t="s">
        <v>400</v>
      </c>
      <c r="C1131" t="s">
        <v>1103</v>
      </c>
      <c r="D1131" t="s">
        <v>10</v>
      </c>
      <c r="E1131" t="s">
        <v>13</v>
      </c>
      <c r="F1131" t="s">
        <v>28</v>
      </c>
      <c r="G1131" t="s">
        <v>33</v>
      </c>
      <c r="H1131" t="s">
        <v>301</v>
      </c>
      <c r="I1131" t="s">
        <v>31</v>
      </c>
      <c r="J1131">
        <v>469628.2</v>
      </c>
      <c r="K1131">
        <v>42929</v>
      </c>
      <c r="L1131">
        <f t="shared" si="17"/>
        <v>43019</v>
      </c>
    </row>
    <row r="1132" spans="1:12" x14ac:dyDescent="0.25">
      <c r="B1132" t="s">
        <v>321</v>
      </c>
      <c r="D1132" t="s">
        <v>4</v>
      </c>
      <c r="E1132" t="s">
        <v>13</v>
      </c>
      <c r="F1132" t="s">
        <v>28</v>
      </c>
      <c r="G1132" t="s">
        <v>18</v>
      </c>
      <c r="H1132" t="s">
        <v>301</v>
      </c>
      <c r="I1132" t="s">
        <v>32</v>
      </c>
      <c r="J1132">
        <f>SUM(J1133:J1133)</f>
        <v>150000</v>
      </c>
    </row>
    <row r="1133" spans="1:12" x14ac:dyDescent="0.25">
      <c r="A1133" t="s">
        <v>311</v>
      </c>
      <c r="B1133" t="s">
        <v>310</v>
      </c>
      <c r="C1133" t="s">
        <v>736</v>
      </c>
      <c r="D1133" t="s">
        <v>10</v>
      </c>
      <c r="E1133" t="s">
        <v>13</v>
      </c>
      <c r="F1133" t="s">
        <v>28</v>
      </c>
      <c r="G1133" t="s">
        <v>18</v>
      </c>
      <c r="H1133" t="s">
        <v>301</v>
      </c>
      <c r="I1133" t="s">
        <v>32</v>
      </c>
      <c r="J1133">
        <v>150000</v>
      </c>
      <c r="K1133">
        <v>41919</v>
      </c>
      <c r="L1133">
        <f t="shared" si="17"/>
        <v>42009</v>
      </c>
    </row>
    <row r="1136" spans="1:12" x14ac:dyDescent="0.25">
      <c r="A1136" t="s">
        <v>1539</v>
      </c>
      <c r="C1136" t="s">
        <v>1540</v>
      </c>
    </row>
    <row r="1137" spans="1:3" x14ac:dyDescent="0.25">
      <c r="A1137" t="s">
        <v>1541</v>
      </c>
      <c r="C1137" t="s">
        <v>1542</v>
      </c>
    </row>
    <row r="1138" spans="1:3" x14ac:dyDescent="0.25">
      <c r="A1138" t="s">
        <v>1543</v>
      </c>
      <c r="C1138" t="s">
        <v>1544</v>
      </c>
    </row>
    <row r="1139" spans="1:3" x14ac:dyDescent="0.25">
      <c r="A1139" t="s">
        <v>1545</v>
      </c>
    </row>
    <row r="1140" spans="1:3" x14ac:dyDescent="0.25">
      <c r="A1140" t="s">
        <v>40</v>
      </c>
      <c r="B1140" t="s">
        <v>56</v>
      </c>
    </row>
    <row r="1141" spans="1:3" x14ac:dyDescent="0.25">
      <c r="A1141" t="s">
        <v>40</v>
      </c>
    </row>
    <row r="1143" spans="1:3" x14ac:dyDescent="0.25">
      <c r="A1143" t="s">
        <v>40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CXP DICIEMBRE 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servvidor</dc:creator>
  <cp:lastModifiedBy>Massiel Elizabeth Segura Montilla</cp:lastModifiedBy>
  <cp:lastPrinted>2018-01-02T18:32:37Z</cp:lastPrinted>
  <dcterms:created xsi:type="dcterms:W3CDTF">2017-02-27T20:09:56Z</dcterms:created>
  <dcterms:modified xsi:type="dcterms:W3CDTF">2018-01-11T19:28:03Z</dcterms:modified>
</cp:coreProperties>
</file>